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EPC Dropbox\Robin Houston\Transportation Supplies\2024-25 Extension\"/>
    </mc:Choice>
  </mc:AlternateContent>
  <xr:revisionPtr revIDLastSave="0" documentId="13_ncr:1_{1FB6417B-B274-4E40-8768-85432D3997A2}" xr6:coauthVersionLast="47" xr6:coauthVersionMax="47" xr10:uidLastSave="{00000000-0000-0000-0000-000000000000}"/>
  <bookViews>
    <workbookView xWindow="-120" yWindow="-120" windowWidth="29040" windowHeight="15720" tabRatio="615" xr2:uid="{00000000-000D-0000-FFFF-FFFF00000000}"/>
  </bookViews>
  <sheets>
    <sheet name="Vendor Contact" sheetId="20" r:id="rId1"/>
    <sheet name="Camera Vendors" sheetId="24" r:id="rId2"/>
    <sheet name="Alternator" sheetId="3" r:id="rId3"/>
    <sheet name="Heater Motors &amp; Switches" sheetId="12" r:id="rId4"/>
    <sheet name="Lamps" sheetId="6" r:id="rId5"/>
    <sheet name="Seat Covers&amp;Foam" sheetId="11" r:id="rId6"/>
    <sheet name="Tires" sheetId="2" r:id="rId7"/>
    <sheet name="Handheld" sheetId="21" r:id="rId8"/>
    <sheet name="Mobile" sheetId="22" r:id="rId9"/>
  </sheets>
  <definedNames>
    <definedName name="_xlnm._FilterDatabase" localSheetId="2" hidden="1">Alternator!$A$1:$P$1</definedName>
    <definedName name="_xlnm._FilterDatabase" localSheetId="7" hidden="1">Handheld!$D$3:$Q$3</definedName>
    <definedName name="_xlnm._FilterDatabase" localSheetId="3" hidden="1">'Heater Motors &amp; Switches'!$A$1:$P$41</definedName>
    <definedName name="_xlnm._FilterDatabase" localSheetId="4" hidden="1">Lamps!$A$1:$S$75</definedName>
    <definedName name="_xlnm._FilterDatabase" localSheetId="8" hidden="1">Mobile!$A$3:$Q$3</definedName>
    <definedName name="_xlnm._FilterDatabase" localSheetId="5" hidden="1">'Seat Covers&amp;Foam'!$A$1:$R$34</definedName>
    <definedName name="_xlnm._FilterDatabase" localSheetId="6" hidden="1">Tires!$A$1:$U$154</definedName>
    <definedName name="_xlnm.Print_Area" localSheetId="1">'Camera Vendors'!$A$1:$D$19</definedName>
    <definedName name="_xlnm.Print_Area" localSheetId="7">Handheld!$A$1:$S$36</definedName>
    <definedName name="_xlnm.Print_Area" localSheetId="3">'Heater Motors &amp; Switches'!$A$1:$O$41</definedName>
    <definedName name="_xlnm.Print_Area" localSheetId="4">Lamps!$A$1:$R$75</definedName>
    <definedName name="_xlnm.Print_Area" localSheetId="8">Mobile!$A$1:$S$31</definedName>
    <definedName name="_xlnm.Print_Area" localSheetId="6">Tires!$A$1:$T$154</definedName>
    <definedName name="_xlnm.Print_Area" localSheetId="0">'Vendor Contact'!$A$1:$F$30</definedName>
    <definedName name="_xlnm.Print_Titles" localSheetId="3">'Heater Motors &amp; Switches'!$1:$1</definedName>
    <definedName name="_xlnm.Print_Titles" localSheetId="4">Lamps!$1:$1</definedName>
    <definedName name="_xlnm.Print_Titles" localSheetId="5">'Seat Covers&amp;Foam'!$1:$1</definedName>
    <definedName name="_xlnm.Print_Titles" localSheetId="6">Tires!$1:$1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5" i="2" l="1"/>
  <c r="N4" i="22"/>
  <c r="O4" i="22"/>
  <c r="N5" i="22"/>
  <c r="O5" i="22"/>
  <c r="N6" i="22"/>
  <c r="O6" i="22"/>
  <c r="N7" i="22"/>
  <c r="O7" i="22"/>
  <c r="N8" i="22"/>
  <c r="O8" i="22"/>
  <c r="N9" i="22"/>
  <c r="O9" i="22"/>
  <c r="N10" i="22"/>
  <c r="O10" i="22"/>
  <c r="N11" i="22"/>
  <c r="O11" i="22"/>
  <c r="N12" i="22"/>
  <c r="O12" i="22"/>
  <c r="N13" i="22"/>
  <c r="O13" i="22"/>
  <c r="N14" i="22"/>
  <c r="O14" i="22"/>
  <c r="N15" i="22"/>
  <c r="O15" i="22"/>
  <c r="N16" i="22"/>
  <c r="O16" i="22"/>
  <c r="N17" i="22"/>
  <c r="O17" i="22"/>
  <c r="N18" i="22"/>
  <c r="O18" i="22"/>
  <c r="N19" i="22"/>
  <c r="O19" i="22"/>
  <c r="N20" i="22"/>
  <c r="O20" i="22"/>
  <c r="N21" i="22"/>
  <c r="O21" i="22"/>
  <c r="N22" i="22"/>
  <c r="O22" i="22"/>
  <c r="N23" i="22"/>
  <c r="O23" i="22"/>
  <c r="N24" i="22"/>
  <c r="O24" i="22"/>
  <c r="N25" i="22"/>
  <c r="O25" i="22"/>
  <c r="N26" i="22"/>
  <c r="O26" i="22"/>
  <c r="N27" i="22"/>
  <c r="O27" i="22"/>
  <c r="N28" i="22"/>
  <c r="O28" i="22"/>
  <c r="N29" i="22"/>
  <c r="O29" i="22"/>
  <c r="N30" i="22"/>
  <c r="O30" i="22"/>
  <c r="N31" i="22"/>
  <c r="O31" i="22"/>
  <c r="N4" i="21"/>
  <c r="O4" i="21"/>
  <c r="N5" i="21"/>
  <c r="O5" i="21"/>
  <c r="N6" i="21"/>
  <c r="O6" i="21"/>
  <c r="N7" i="21"/>
  <c r="O7" i="21"/>
  <c r="N8" i="21"/>
  <c r="O8" i="21"/>
  <c r="N9" i="21"/>
  <c r="O9" i="21"/>
  <c r="N10" i="21"/>
  <c r="O10" i="21"/>
  <c r="N11" i="21"/>
  <c r="O11" i="21"/>
  <c r="N12" i="21"/>
  <c r="O12" i="21"/>
  <c r="N13" i="21"/>
  <c r="O13" i="21"/>
  <c r="N14" i="21"/>
  <c r="O14" i="21"/>
  <c r="N15" i="21"/>
  <c r="O15" i="21"/>
  <c r="N16" i="21"/>
  <c r="O16" i="21"/>
  <c r="N17" i="21"/>
  <c r="O17" i="21"/>
  <c r="N18" i="21"/>
  <c r="O18" i="21"/>
  <c r="N19" i="21"/>
  <c r="O19" i="21"/>
  <c r="N20" i="21"/>
  <c r="O20" i="21"/>
  <c r="N21" i="21"/>
  <c r="O21" i="21"/>
  <c r="N22" i="21"/>
  <c r="O22" i="21"/>
  <c r="N23" i="21"/>
  <c r="O23" i="21"/>
  <c r="N24" i="21"/>
  <c r="O24" i="21"/>
  <c r="N25" i="21"/>
  <c r="O25" i="21"/>
  <c r="N26" i="21"/>
  <c r="O26" i="21"/>
  <c r="N27" i="21"/>
  <c r="O27" i="21"/>
  <c r="N28" i="21"/>
  <c r="O28" i="21"/>
  <c r="N29" i="21"/>
  <c r="O29" i="21"/>
  <c r="N30" i="21"/>
  <c r="O30" i="21"/>
  <c r="N31" i="21"/>
  <c r="O31" i="21"/>
  <c r="N32" i="21"/>
  <c r="O32" i="21"/>
  <c r="N33" i="21"/>
  <c r="O33" i="21"/>
  <c r="N34" i="21"/>
  <c r="O34" i="21"/>
  <c r="Q154" i="2"/>
  <c r="P154" i="2"/>
  <c r="Q153" i="2"/>
  <c r="P153" i="2"/>
  <c r="Q152" i="2"/>
  <c r="P152" i="2"/>
  <c r="Q151" i="2"/>
  <c r="P151" i="2"/>
  <c r="Q150" i="2"/>
  <c r="P150" i="2"/>
  <c r="Q149" i="2"/>
  <c r="P149" i="2"/>
  <c r="Q148" i="2"/>
  <c r="P148" i="2"/>
  <c r="Q147" i="2"/>
  <c r="P147" i="2"/>
  <c r="Q146" i="2"/>
  <c r="P146" i="2"/>
  <c r="Q145" i="2"/>
  <c r="P145" i="2"/>
  <c r="Q144" i="2"/>
  <c r="P144" i="2"/>
  <c r="Q143" i="2"/>
  <c r="P143" i="2"/>
  <c r="Q142" i="2"/>
  <c r="P142" i="2"/>
  <c r="Q141" i="2"/>
  <c r="P141" i="2"/>
  <c r="Q140" i="2"/>
  <c r="P140" i="2"/>
  <c r="Q139" i="2"/>
  <c r="P139" i="2"/>
  <c r="Q138" i="2"/>
  <c r="P138" i="2"/>
  <c r="Q137" i="2"/>
  <c r="P137" i="2"/>
  <c r="Q136" i="2"/>
  <c r="P136" i="2"/>
  <c r="Q135" i="2"/>
  <c r="P135" i="2"/>
  <c r="Q134" i="2"/>
  <c r="P134" i="2"/>
  <c r="Q131" i="2"/>
  <c r="P131" i="2"/>
  <c r="Q128" i="2"/>
  <c r="P128" i="2"/>
  <c r="Q126" i="2"/>
  <c r="P126" i="2"/>
  <c r="Q123" i="2"/>
  <c r="P123" i="2"/>
  <c r="Q121" i="2"/>
  <c r="P121" i="2"/>
  <c r="Q119" i="2"/>
  <c r="P119" i="2"/>
  <c r="Q117" i="2"/>
  <c r="P117" i="2"/>
  <c r="Q115" i="2"/>
  <c r="P115" i="2"/>
  <c r="Q113" i="2"/>
  <c r="P113" i="2"/>
  <c r="Q111" i="2"/>
  <c r="P111" i="2"/>
  <c r="Q109" i="2"/>
  <c r="P109" i="2"/>
  <c r="Q107" i="2"/>
  <c r="P107" i="2"/>
  <c r="Q105" i="2"/>
  <c r="P105" i="2"/>
  <c r="Q103" i="2"/>
  <c r="P103" i="2"/>
  <c r="Q102" i="2"/>
  <c r="P102" i="2"/>
  <c r="Q100" i="2"/>
  <c r="P100" i="2"/>
  <c r="Q99" i="2"/>
  <c r="P99" i="2"/>
  <c r="Q97" i="2"/>
  <c r="P97" i="2"/>
  <c r="Q96" i="2"/>
  <c r="P96" i="2"/>
  <c r="Q95" i="2"/>
  <c r="P95" i="2"/>
  <c r="Q94" i="2"/>
  <c r="P94" i="2"/>
  <c r="Q92" i="2"/>
  <c r="P92" i="2"/>
  <c r="Q91" i="2"/>
  <c r="P91" i="2"/>
  <c r="Q90" i="2"/>
  <c r="P90" i="2"/>
  <c r="Q89" i="2"/>
  <c r="P89" i="2"/>
  <c r="Q87" i="2"/>
  <c r="P87" i="2"/>
  <c r="Q84" i="2"/>
  <c r="P84" i="2"/>
  <c r="Q82" i="2"/>
  <c r="P82" i="2"/>
  <c r="Q80" i="2"/>
  <c r="P80" i="2"/>
  <c r="Q78" i="2"/>
  <c r="P78" i="2"/>
  <c r="Q77" i="2"/>
  <c r="P77" i="2"/>
  <c r="Q75" i="2"/>
  <c r="P75" i="2"/>
  <c r="Q74" i="2"/>
  <c r="P74" i="2"/>
  <c r="Q72" i="2"/>
  <c r="P72" i="2"/>
  <c r="Q70" i="2"/>
  <c r="P70" i="2"/>
  <c r="Q68" i="2"/>
  <c r="P68" i="2"/>
  <c r="Q66" i="2"/>
  <c r="P66" i="2"/>
  <c r="Q65" i="2"/>
  <c r="P65" i="2"/>
  <c r="Q63" i="2"/>
  <c r="P63" i="2"/>
  <c r="Q61" i="2"/>
  <c r="P61" i="2"/>
  <c r="Q59" i="2"/>
  <c r="P59" i="2"/>
  <c r="Q57" i="2"/>
  <c r="P57" i="2"/>
  <c r="Q56" i="2"/>
  <c r="P56" i="2"/>
  <c r="Q54" i="2"/>
  <c r="P54" i="2"/>
  <c r="Q52" i="2"/>
  <c r="P52" i="2"/>
  <c r="Q48" i="2"/>
  <c r="P48" i="2"/>
  <c r="Q47" i="2"/>
  <c r="P47" i="2"/>
  <c r="Q45" i="2"/>
  <c r="P45" i="2"/>
  <c r="Q42" i="2"/>
  <c r="P42" i="2"/>
  <c r="Q41" i="2"/>
  <c r="P41" i="2"/>
  <c r="Q39" i="2"/>
  <c r="P39" i="2"/>
  <c r="Q38" i="2"/>
  <c r="P38" i="2"/>
  <c r="Q36" i="2"/>
  <c r="P36" i="2"/>
  <c r="Q35" i="2"/>
  <c r="P35" i="2"/>
  <c r="Q32" i="2"/>
  <c r="P32" i="2"/>
  <c r="Q29" i="2"/>
  <c r="P29" i="2"/>
  <c r="Q26" i="2"/>
  <c r="P26" i="2"/>
  <c r="Q24" i="2"/>
  <c r="P24" i="2"/>
  <c r="Q22" i="2"/>
  <c r="P22" i="2"/>
  <c r="Q20" i="2"/>
  <c r="P20" i="2"/>
  <c r="Q18" i="2"/>
  <c r="P18" i="2"/>
  <c r="Q17" i="2"/>
  <c r="P17" i="2"/>
  <c r="Q13" i="2"/>
  <c r="P13" i="2"/>
  <c r="Q11" i="2"/>
  <c r="P11" i="2"/>
  <c r="Q9" i="2"/>
  <c r="P9" i="2"/>
  <c r="Q7" i="2"/>
  <c r="P7" i="2"/>
  <c r="Q5" i="2"/>
  <c r="P5" i="2"/>
  <c r="Q3" i="2"/>
  <c r="P3" i="2"/>
  <c r="L3" i="3"/>
  <c r="L4" i="3"/>
  <c r="M4" i="3"/>
  <c r="L5" i="3"/>
  <c r="M5" i="3"/>
  <c r="L6" i="3"/>
  <c r="M6" i="3"/>
  <c r="L7" i="3"/>
  <c r="M7" i="3"/>
  <c r="L8" i="3"/>
  <c r="M8" i="3"/>
  <c r="L9" i="3"/>
  <c r="M9" i="3"/>
  <c r="L11" i="3"/>
  <c r="M11" i="3"/>
  <c r="L12" i="3"/>
  <c r="M12" i="3"/>
  <c r="L13" i="3"/>
  <c r="M13" i="3"/>
  <c r="L14" i="3"/>
  <c r="M14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M2" i="3"/>
  <c r="L2" i="3"/>
  <c r="O75" i="6" l="1"/>
  <c r="N75" i="6"/>
  <c r="O73" i="6"/>
  <c r="N73" i="6"/>
  <c r="O72" i="6"/>
  <c r="N72" i="6"/>
  <c r="O70" i="6"/>
  <c r="N70" i="6"/>
  <c r="O69" i="6"/>
  <c r="N69" i="6"/>
  <c r="O67" i="6"/>
  <c r="N67" i="6"/>
  <c r="O66" i="6"/>
  <c r="N66" i="6"/>
  <c r="O64" i="6"/>
  <c r="N64" i="6"/>
  <c r="O63" i="6"/>
  <c r="N63" i="6"/>
  <c r="O61" i="6"/>
  <c r="N61" i="6"/>
  <c r="O59" i="6"/>
  <c r="N59" i="6"/>
  <c r="O57" i="6"/>
  <c r="N57" i="6"/>
  <c r="O55" i="6"/>
  <c r="N55" i="6"/>
  <c r="O54" i="6"/>
  <c r="N54" i="6"/>
  <c r="O52" i="6"/>
  <c r="N52" i="6"/>
  <c r="O51" i="6"/>
  <c r="N51" i="6"/>
  <c r="O49" i="6"/>
  <c r="N49" i="6"/>
  <c r="O48" i="6"/>
  <c r="N48" i="6"/>
  <c r="O46" i="6"/>
  <c r="N46" i="6"/>
  <c r="O45" i="6"/>
  <c r="N45" i="6"/>
  <c r="O43" i="6"/>
  <c r="N43" i="6"/>
  <c r="O42" i="6"/>
  <c r="N42" i="6"/>
  <c r="O40" i="6"/>
  <c r="N40" i="6"/>
  <c r="O39" i="6"/>
  <c r="N39" i="6"/>
  <c r="O37" i="6"/>
  <c r="N37" i="6"/>
  <c r="O35" i="6"/>
  <c r="N35" i="6"/>
  <c r="O33" i="6"/>
  <c r="N33" i="6"/>
  <c r="O31" i="6"/>
  <c r="N31" i="6"/>
  <c r="O30" i="6"/>
  <c r="N30" i="6"/>
  <c r="O28" i="6"/>
  <c r="N28" i="6"/>
  <c r="O27" i="6"/>
  <c r="N27" i="6"/>
  <c r="O25" i="6"/>
  <c r="N25" i="6"/>
  <c r="O23" i="6"/>
  <c r="N23" i="6"/>
  <c r="O22" i="6"/>
  <c r="N22" i="6"/>
  <c r="O20" i="6"/>
  <c r="N20" i="6"/>
  <c r="O19" i="6"/>
  <c r="N19" i="6"/>
  <c r="O17" i="6"/>
  <c r="N17" i="6"/>
  <c r="O16" i="6"/>
  <c r="N16" i="6"/>
  <c r="O14" i="6"/>
  <c r="N14" i="6"/>
  <c r="O13" i="6"/>
  <c r="N13" i="6"/>
  <c r="O11" i="6"/>
  <c r="N11" i="6"/>
  <c r="O10" i="6"/>
  <c r="N10" i="6"/>
  <c r="O8" i="6"/>
  <c r="N8" i="6"/>
  <c r="O6" i="6"/>
  <c r="N6" i="6"/>
  <c r="O4" i="6"/>
  <c r="N4" i="6"/>
  <c r="O2" i="6"/>
  <c r="N2" i="6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L6" i="12"/>
  <c r="M5" i="12"/>
  <c r="L5" i="12"/>
  <c r="M4" i="12"/>
  <c r="L4" i="12"/>
  <c r="M3" i="12"/>
  <c r="L3" i="12"/>
  <c r="N97" i="2" l="1"/>
  <c r="M97" i="2"/>
  <c r="N92" i="2"/>
  <c r="M92" i="2"/>
  <c r="N57" i="2"/>
  <c r="M57" i="2"/>
  <c r="N18" i="2"/>
  <c r="M18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03" i="2"/>
  <c r="M103" i="2"/>
  <c r="N100" i="2"/>
  <c r="M100" i="2"/>
  <c r="N95" i="2"/>
  <c r="M95" i="2"/>
  <c r="N90" i="2"/>
  <c r="M90" i="2"/>
  <c r="N82" i="2"/>
  <c r="M82" i="2"/>
  <c r="N78" i="2"/>
  <c r="M78" i="2"/>
  <c r="N66" i="2"/>
  <c r="M66" i="2"/>
  <c r="N61" i="2"/>
  <c r="M61" i="2"/>
  <c r="N48" i="2"/>
  <c r="M48" i="2"/>
  <c r="N45" i="2"/>
  <c r="M45" i="2"/>
  <c r="N42" i="2"/>
  <c r="M42" i="2"/>
  <c r="N39" i="2"/>
  <c r="M39" i="2"/>
  <c r="N11" i="2"/>
  <c r="M11" i="2"/>
  <c r="N7" i="2"/>
  <c r="M7" i="2"/>
  <c r="N3" i="2"/>
  <c r="M3" i="2"/>
  <c r="N96" i="2"/>
  <c r="M96" i="2"/>
  <c r="N91" i="2"/>
  <c r="M91" i="2"/>
  <c r="N75" i="2"/>
  <c r="M75" i="2"/>
  <c r="N68" i="2"/>
  <c r="M68" i="2"/>
  <c r="N56" i="2"/>
  <c r="M56" i="2"/>
  <c r="N52" i="2"/>
  <c r="M52" i="2"/>
  <c r="N36" i="2"/>
  <c r="M36" i="2"/>
  <c r="N32" i="2"/>
  <c r="M32" i="2"/>
  <c r="N17" i="2"/>
  <c r="M17" i="2"/>
  <c r="L75" i="6"/>
  <c r="K75" i="6"/>
  <c r="L72" i="6"/>
  <c r="K72" i="6"/>
  <c r="L69" i="6"/>
  <c r="K69" i="6"/>
  <c r="L67" i="6"/>
  <c r="K67" i="6"/>
  <c r="L64" i="6"/>
  <c r="K64" i="6"/>
  <c r="L57" i="6"/>
  <c r="K57" i="6"/>
  <c r="L54" i="6"/>
  <c r="K54" i="6"/>
  <c r="L51" i="6"/>
  <c r="K51" i="6"/>
  <c r="L48" i="6"/>
  <c r="K48" i="6"/>
  <c r="L46" i="6"/>
  <c r="K46" i="6"/>
  <c r="L42" i="6"/>
  <c r="K42" i="6"/>
  <c r="L40" i="6"/>
  <c r="K40" i="6"/>
  <c r="L37" i="6"/>
  <c r="K37" i="6"/>
  <c r="L35" i="6"/>
  <c r="K35" i="6"/>
  <c r="L33" i="6"/>
  <c r="K33" i="6"/>
  <c r="L30" i="6"/>
  <c r="K30" i="6"/>
  <c r="L27" i="6"/>
  <c r="K27" i="6"/>
  <c r="L25" i="6"/>
  <c r="K25" i="6"/>
  <c r="L23" i="6"/>
  <c r="K23" i="6"/>
  <c r="L20" i="6"/>
  <c r="K20" i="6"/>
  <c r="L16" i="6"/>
  <c r="K16" i="6"/>
  <c r="L14" i="6"/>
  <c r="K14" i="6"/>
  <c r="L11" i="6"/>
  <c r="K11" i="6"/>
  <c r="J22" i="3"/>
  <c r="J4" i="3"/>
  <c r="J5" i="3"/>
  <c r="J6" i="3"/>
  <c r="J7" i="3"/>
  <c r="J8" i="3"/>
  <c r="J9" i="3"/>
  <c r="J11" i="3"/>
  <c r="J12" i="3"/>
  <c r="J13" i="3"/>
  <c r="J14" i="3"/>
  <c r="J16" i="3"/>
  <c r="J17" i="3"/>
  <c r="J18" i="3"/>
  <c r="J19" i="3"/>
  <c r="J20" i="3"/>
  <c r="J21" i="3"/>
  <c r="J2" i="3"/>
  <c r="I4" i="3"/>
  <c r="I5" i="3"/>
  <c r="I6" i="3"/>
  <c r="I7" i="3"/>
  <c r="I8" i="3"/>
  <c r="I9" i="3"/>
  <c r="I11" i="3"/>
  <c r="I12" i="3"/>
  <c r="I13" i="3"/>
  <c r="I14" i="3"/>
  <c r="I16" i="3"/>
  <c r="I17" i="3"/>
  <c r="I18" i="3"/>
  <c r="I19" i="3"/>
  <c r="I20" i="3"/>
  <c r="I21" i="3"/>
  <c r="I22" i="3"/>
  <c r="I2" i="3"/>
  <c r="N131" i="2"/>
  <c r="M131" i="2"/>
  <c r="N128" i="2"/>
  <c r="M128" i="2"/>
  <c r="N126" i="2"/>
  <c r="M126" i="2"/>
  <c r="N123" i="2"/>
  <c r="M123" i="2"/>
  <c r="N121" i="2"/>
  <c r="M121" i="2"/>
  <c r="N119" i="2"/>
  <c r="M119" i="2"/>
  <c r="N117" i="2"/>
  <c r="M117" i="2"/>
  <c r="N115" i="2"/>
  <c r="M115" i="2"/>
  <c r="N113" i="2"/>
  <c r="M113" i="2"/>
  <c r="N111" i="2"/>
  <c r="M111" i="2"/>
  <c r="N109" i="2"/>
  <c r="M109" i="2"/>
  <c r="N107" i="2"/>
  <c r="M107" i="2"/>
  <c r="N105" i="2"/>
  <c r="M105" i="2"/>
  <c r="N102" i="2"/>
  <c r="M102" i="2"/>
  <c r="N99" i="2"/>
  <c r="M99" i="2"/>
  <c r="N94" i="2"/>
  <c r="M94" i="2"/>
  <c r="N89" i="2"/>
  <c r="M89" i="2"/>
  <c r="N87" i="2"/>
  <c r="M87" i="2"/>
  <c r="N84" i="2"/>
  <c r="M84" i="2"/>
  <c r="N80" i="2"/>
  <c r="M80" i="2"/>
  <c r="N77" i="2"/>
  <c r="M77" i="2"/>
  <c r="N74" i="2"/>
  <c r="M74" i="2"/>
  <c r="N72" i="2"/>
  <c r="M72" i="2"/>
  <c r="N70" i="2"/>
  <c r="M70" i="2"/>
  <c r="N65" i="2"/>
  <c r="M65" i="2"/>
  <c r="N63" i="2"/>
  <c r="M63" i="2"/>
  <c r="N59" i="2"/>
  <c r="M59" i="2"/>
  <c r="N54" i="2"/>
  <c r="M54" i="2"/>
  <c r="N47" i="2"/>
  <c r="M47" i="2"/>
  <c r="N41" i="2"/>
  <c r="M41" i="2"/>
  <c r="N38" i="2"/>
  <c r="M38" i="2"/>
  <c r="N35" i="2"/>
  <c r="M35" i="2"/>
  <c r="N29" i="2"/>
  <c r="M29" i="2"/>
  <c r="N26" i="2"/>
  <c r="M26" i="2"/>
  <c r="N24" i="2"/>
  <c r="M24" i="2"/>
  <c r="N22" i="2"/>
  <c r="M22" i="2"/>
  <c r="N20" i="2"/>
  <c r="M20" i="2"/>
  <c r="N13" i="2"/>
  <c r="M13" i="2"/>
  <c r="N9" i="2"/>
  <c r="M9" i="2"/>
  <c r="N5" i="2"/>
  <c r="M5" i="2"/>
  <c r="L73" i="6"/>
  <c r="K73" i="6"/>
  <c r="L70" i="6"/>
  <c r="K70" i="6"/>
  <c r="L66" i="6"/>
  <c r="K66" i="6"/>
  <c r="L63" i="6"/>
  <c r="K63" i="6"/>
  <c r="L61" i="6"/>
  <c r="K61" i="6"/>
  <c r="L59" i="6"/>
  <c r="K59" i="6"/>
  <c r="L55" i="6"/>
  <c r="K55" i="6"/>
  <c r="L52" i="6"/>
  <c r="K52" i="6"/>
  <c r="L49" i="6"/>
  <c r="K49" i="6"/>
  <c r="L45" i="6"/>
  <c r="K45" i="6"/>
  <c r="L43" i="6"/>
  <c r="K43" i="6"/>
  <c r="L39" i="6"/>
  <c r="K39" i="6"/>
  <c r="L31" i="6"/>
  <c r="K31" i="6"/>
  <c r="L28" i="6"/>
  <c r="K28" i="6"/>
  <c r="L22" i="6"/>
  <c r="K22" i="6"/>
  <c r="L19" i="6"/>
  <c r="K19" i="6"/>
  <c r="L17" i="6"/>
  <c r="K17" i="6"/>
  <c r="L13" i="6"/>
  <c r="K13" i="6"/>
  <c r="L10" i="6"/>
  <c r="K10" i="6"/>
  <c r="L8" i="6"/>
  <c r="K8" i="6"/>
  <c r="L6" i="6"/>
  <c r="K6" i="6"/>
  <c r="L4" i="6"/>
  <c r="L2" i="6"/>
  <c r="K4" i="6"/>
  <c r="K2" i="6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J5" i="12"/>
  <c r="J4" i="12"/>
  <c r="J3" i="12"/>
  <c r="I5" i="12"/>
  <c r="I4" i="12"/>
  <c r="I3" i="12"/>
  <c r="U4" i="2"/>
  <c r="U6" i="2"/>
  <c r="U8" i="2"/>
  <c r="U10" i="2"/>
  <c r="U12" i="2"/>
  <c r="U14" i="2"/>
  <c r="U19" i="2"/>
  <c r="U21" i="2"/>
  <c r="U23" i="2"/>
  <c r="U25" i="2"/>
  <c r="U27" i="2"/>
  <c r="U30" i="2"/>
  <c r="U33" i="2"/>
  <c r="U37" i="2"/>
  <c r="U40" i="2"/>
  <c r="U44" i="2"/>
  <c r="U46" i="2"/>
  <c r="U50" i="2"/>
  <c r="U53" i="2"/>
  <c r="U55" i="2"/>
  <c r="U58" i="2"/>
  <c r="U62" i="2"/>
  <c r="U64" i="2"/>
  <c r="U67" i="2"/>
  <c r="U69" i="2"/>
  <c r="U71" i="2"/>
  <c r="U73" i="2"/>
  <c r="U76" i="2"/>
  <c r="U79" i="2"/>
  <c r="U81" i="2"/>
  <c r="U83" i="2"/>
  <c r="U85" i="2"/>
  <c r="U88" i="2"/>
  <c r="U93" i="2"/>
  <c r="U98" i="2"/>
  <c r="U101" i="2"/>
  <c r="U104" i="2"/>
  <c r="U106" i="2"/>
  <c r="U108" i="2"/>
  <c r="U110" i="2"/>
  <c r="U112" i="2"/>
  <c r="U114" i="2"/>
  <c r="U116" i="2"/>
  <c r="U118" i="2"/>
  <c r="U120" i="2"/>
  <c r="U122" i="2"/>
  <c r="U124" i="2"/>
  <c r="U127" i="2"/>
  <c r="U129" i="2"/>
  <c r="U130" i="2"/>
  <c r="U132" i="2"/>
  <c r="S3" i="6"/>
  <c r="S5" i="6"/>
  <c r="S7" i="6"/>
  <c r="S9" i="6"/>
  <c r="S12" i="6"/>
  <c r="S15" i="6"/>
  <c r="S18" i="6"/>
  <c r="S21" i="6"/>
  <c r="S24" i="6"/>
  <c r="S26" i="6"/>
  <c r="S29" i="6"/>
  <c r="S32" i="6"/>
  <c r="S34" i="6"/>
  <c r="S36" i="6"/>
  <c r="S38" i="6"/>
  <c r="S41" i="6"/>
  <c r="S44" i="6"/>
  <c r="S47" i="6"/>
  <c r="S50" i="6"/>
  <c r="S53" i="6"/>
  <c r="S56" i="6"/>
  <c r="S58" i="6"/>
  <c r="S60" i="6"/>
  <c r="S62" i="6"/>
  <c r="S65" i="6"/>
  <c r="S68" i="6"/>
  <c r="S71" i="6"/>
  <c r="S74" i="6"/>
  <c r="P2" i="12"/>
  <c r="U2" i="2" l="1"/>
</calcChain>
</file>

<file path=xl/sharedStrings.xml><?xml version="1.0" encoding="utf-8"?>
<sst xmlns="http://schemas.openxmlformats.org/spreadsheetml/2006/main" count="2366" uniqueCount="721">
  <si>
    <t>Category</t>
  </si>
  <si>
    <t>Sub Category</t>
  </si>
  <si>
    <t>Description</t>
  </si>
  <si>
    <t>Unit</t>
  </si>
  <si>
    <t>Brand</t>
  </si>
  <si>
    <t>New Tires</t>
  </si>
  <si>
    <t>Highway, Radial, Tubeless</t>
  </si>
  <si>
    <t>Each</t>
  </si>
  <si>
    <t/>
  </si>
  <si>
    <t>Premium-No Mod/Econ</t>
  </si>
  <si>
    <t>Headlights</t>
  </si>
  <si>
    <t>Regular #4651, equal or replacement</t>
  </si>
  <si>
    <t>Regular #4652, equal or replacement</t>
  </si>
  <si>
    <t>Regular #6015, equal or replacement</t>
  </si>
  <si>
    <t>Regular #6052, equal or replacement</t>
  </si>
  <si>
    <t>Halogen #H6024, equal or replacement</t>
  </si>
  <si>
    <t>Halogen #H6054, equal or replacement</t>
  </si>
  <si>
    <t>Warning/caution lights</t>
  </si>
  <si>
    <t>Regular #6014, equal or replacement</t>
  </si>
  <si>
    <t>Marker/clearance lights</t>
  </si>
  <si>
    <t>Number #4636-1, equal or replacement</t>
  </si>
  <si>
    <t>Number #194, equal or replacement</t>
  </si>
  <si>
    <t>Number #631, equal or replacement</t>
  </si>
  <si>
    <t>Number #912, equal or replacement</t>
  </si>
  <si>
    <t>Number #T97, equal or replacement</t>
  </si>
  <si>
    <t>Number #67, equal or replacement</t>
  </si>
  <si>
    <t>Number #89, equal or replacement</t>
  </si>
  <si>
    <t>Turn signal lights</t>
  </si>
  <si>
    <t>Number #1157, equal or replacement</t>
  </si>
  <si>
    <t>Number #T3157, equal or replacement</t>
  </si>
  <si>
    <t>Number #1157A, equal or replacement</t>
  </si>
  <si>
    <t>Number #57, equal or replacement</t>
  </si>
  <si>
    <t>Backing lights</t>
  </si>
  <si>
    <t>Number #1156, equal or replacement</t>
  </si>
  <si>
    <t>Number #1156DC, equal or replacement</t>
  </si>
  <si>
    <t>Dash lights</t>
  </si>
  <si>
    <t>Number #53, equal or replacement</t>
  </si>
  <si>
    <t>Number #1816, equal or replacement</t>
  </si>
  <si>
    <t>Retread, top cap pre-cure</t>
  </si>
  <si>
    <t>Highway, Radial</t>
  </si>
  <si>
    <t>Strobe Light</t>
  </si>
  <si>
    <t>Stop arm with harness, Tesco #1002</t>
  </si>
  <si>
    <t>Tall roof, Arrowflash #040-0042</t>
  </si>
  <si>
    <t>Retread, pre cure or mold cure</t>
  </si>
  <si>
    <t>Mud &amp; Snow Radial Tire</t>
  </si>
  <si>
    <t>Steer Tires</t>
  </si>
  <si>
    <t>Retread, pre cure</t>
  </si>
  <si>
    <t>Drive Tread</t>
  </si>
  <si>
    <t>Highway Rib Tread</t>
  </si>
  <si>
    <t>Backing Lights</t>
  </si>
  <si>
    <t>LED 7" white back up</t>
  </si>
  <si>
    <t>Turn Signal Lights</t>
  </si>
  <si>
    <t>LED 7" amber turn signal</t>
  </si>
  <si>
    <t>LED 7" red running and stop</t>
  </si>
  <si>
    <t>LED Stop Arm upgrade Kit, Specialty Manufacturing #290</t>
  </si>
  <si>
    <t>Retread, cap</t>
  </si>
  <si>
    <t>Notes, Variences</t>
  </si>
  <si>
    <t>EPC #</t>
  </si>
  <si>
    <t>Alternator</t>
  </si>
  <si>
    <t>Lamps</t>
  </si>
  <si>
    <t>Mud &amp; Snow Radial Tubeless</t>
  </si>
  <si>
    <t>Tire Size</t>
  </si>
  <si>
    <t>Tread</t>
  </si>
  <si>
    <t>Catalog Number</t>
  </si>
  <si>
    <t>Ply</t>
  </si>
  <si>
    <t>Goodyear</t>
  </si>
  <si>
    <t>Michelin</t>
  </si>
  <si>
    <t>Firestone</t>
  </si>
  <si>
    <t>Bandag</t>
  </si>
  <si>
    <t>10R225</t>
  </si>
  <si>
    <t>11R225</t>
  </si>
  <si>
    <t>XZE</t>
  </si>
  <si>
    <t xml:space="preserve"> </t>
  </si>
  <si>
    <t>Load Range</t>
  </si>
  <si>
    <t>G</t>
  </si>
  <si>
    <t>G149 RSA</t>
  </si>
  <si>
    <t>FS560 Plus</t>
  </si>
  <si>
    <t>G164 RTD</t>
  </si>
  <si>
    <t>G149 RSA RH</t>
  </si>
  <si>
    <t>XZA 1</t>
  </si>
  <si>
    <t>XZE 2</t>
  </si>
  <si>
    <t>Highway Tread, Radial tire</t>
  </si>
  <si>
    <t>Highway Tread, Radial Tire</t>
  </si>
  <si>
    <t>Bosch</t>
  </si>
  <si>
    <t>Delco</t>
  </si>
  <si>
    <t>Lease Neville</t>
  </si>
  <si>
    <t>Condition</t>
  </si>
  <si>
    <t>New</t>
  </si>
  <si>
    <t>Remanufactuered</t>
  </si>
  <si>
    <t>160 Amp with exchange</t>
  </si>
  <si>
    <t>175 Amp with exchange</t>
  </si>
  <si>
    <t>190 Amp with exchange</t>
  </si>
  <si>
    <t>200 Amp with exchange</t>
  </si>
  <si>
    <t>21 SI 160 Amp with exchange</t>
  </si>
  <si>
    <t>22 SI 160 Amp with exchange</t>
  </si>
  <si>
    <t>2800 JB with exchange</t>
  </si>
  <si>
    <t xml:space="preserve">Ea </t>
  </si>
  <si>
    <t>Seat Cover</t>
  </si>
  <si>
    <t>For Bluebird Bus</t>
  </si>
  <si>
    <t>For Thomas Bus</t>
  </si>
  <si>
    <t>Seat Foam</t>
  </si>
  <si>
    <t>Back Foam</t>
  </si>
  <si>
    <t>39" Seat, Green</t>
  </si>
  <si>
    <t>DOT Standard, Green</t>
  </si>
  <si>
    <t>Back Cover, with velcro</t>
  </si>
  <si>
    <t>Catalog #</t>
  </si>
  <si>
    <t>For International Bus</t>
  </si>
  <si>
    <t>39" Seat, Brown</t>
  </si>
  <si>
    <t>39" Seat, Blue</t>
  </si>
  <si>
    <t>DOT Standard, Brown</t>
  </si>
  <si>
    <t>DOT Standard, Blue</t>
  </si>
  <si>
    <t>Back Cover, staple close</t>
  </si>
  <si>
    <t>LED</t>
  </si>
  <si>
    <t>Bluebird</t>
  </si>
  <si>
    <t>Front Mount, Field Wound, CW, 2 speed, 5/16" diameter</t>
  </si>
  <si>
    <t>Heater &amp; Defroster</t>
  </si>
  <si>
    <t>Rear Mount, Field Wound, CW, 2 speed, 5/16" diameter</t>
  </si>
  <si>
    <t>Auxiliary Heater</t>
  </si>
  <si>
    <t>Front Mount, Perm. Magnet, CCW, 2 Speed, 5/16" diameter</t>
  </si>
  <si>
    <t>Heater Driver</t>
  </si>
  <si>
    <t>Field Wound, CCW, 2 speed, 1/4" diameter</t>
  </si>
  <si>
    <t>Carpenter</t>
  </si>
  <si>
    <t>Front Mount, Field Wound, CW, 1 speed, 5/16" diameter</t>
  </si>
  <si>
    <t>Defroster Auxiliary</t>
  </si>
  <si>
    <t>Front Mount, Field Wound, CW, 2 speed, 1/4"</t>
  </si>
  <si>
    <t>Front Mount, Field Wound, CCW, 2 speed, 1/4"</t>
  </si>
  <si>
    <t>Front Mount, Field Wound, CCW, 2 speed, 5/16" diameter</t>
  </si>
  <si>
    <t>Heater &amp; Defroster, All American</t>
  </si>
  <si>
    <t>Heater BB Conventionals</t>
  </si>
  <si>
    <t>Front Mount, Perm. Magnet, CW, 5/16" diameter</t>
  </si>
  <si>
    <t>Complete Blower Assembly</t>
  </si>
  <si>
    <t>Heater Motor</t>
  </si>
  <si>
    <t>Front Mount, Perm. Magnet, CCW, 2 speed, 5/16"</t>
  </si>
  <si>
    <t>Dual Shaft- Vented</t>
  </si>
  <si>
    <t>Perm. Magnet, CW, 2x 5/16"</t>
  </si>
  <si>
    <t>Dual Shafts, 11" long</t>
  </si>
  <si>
    <t>Front Mount, Perm. Magnet, CCW, 2x 5/16"</t>
  </si>
  <si>
    <t>Heater &amp; Defroster, 10" Length, Dual Shaft</t>
  </si>
  <si>
    <t>Perm. Magnet, 2 speed, 2 x 5/16"</t>
  </si>
  <si>
    <t>11" Length, Dual Shaft</t>
  </si>
  <si>
    <t>6" Length</t>
  </si>
  <si>
    <t>Front Mount, Perm. Magnet, CW/CCW, 5/16"</t>
  </si>
  <si>
    <t>7" Length</t>
  </si>
  <si>
    <t>Perm. Magnet, CW, 5/16"</t>
  </si>
  <si>
    <t>1 3/4" Shaft, Front Mount, Perm. Magnet, CCW, 5/16"</t>
  </si>
  <si>
    <t>6" Length, Vented</t>
  </si>
  <si>
    <t>Front Mount, Field Wound, CCW/CW (rev), 5/16"</t>
  </si>
  <si>
    <t>4 Wire Plug, 3 speed, 2 x 5/16"</t>
  </si>
  <si>
    <t>4 Wire Plug, CW, 2 speed, 5/16"</t>
  </si>
  <si>
    <t>2 Wire Plug</t>
  </si>
  <si>
    <t>10" Long, Dual Shaft</t>
  </si>
  <si>
    <t>10" Long Vented, Dual Shaft</t>
  </si>
  <si>
    <t>Per. Magnet, CW.CCW, 1 speed, 5/16"</t>
  </si>
  <si>
    <t>Front Mount, Perm. Magnet, CW/CCW, 1 speed, 5/16"</t>
  </si>
  <si>
    <t>Front Mount, Perm. Magnet, CCW, 5/16"</t>
  </si>
  <si>
    <t>Unit/ Size</t>
  </si>
  <si>
    <t>Thomas/ Freightliner</t>
  </si>
  <si>
    <t>IC/Amtran/ Navistar</t>
  </si>
  <si>
    <t>G622 RSD</t>
  </si>
  <si>
    <t>Vendor</t>
  </si>
  <si>
    <t>OEM</t>
  </si>
  <si>
    <t>AIC59-8</t>
  </si>
  <si>
    <t>HM101/500</t>
  </si>
  <si>
    <t>HM509</t>
  </si>
  <si>
    <t>HM103</t>
  </si>
  <si>
    <t>HMUNIV</t>
  </si>
  <si>
    <t>BB1438480</t>
  </si>
  <si>
    <t>BB8307373</t>
  </si>
  <si>
    <t>BB8303182</t>
  </si>
  <si>
    <t>CP210031</t>
  </si>
  <si>
    <t>CP210033</t>
  </si>
  <si>
    <t>CP210038</t>
  </si>
  <si>
    <t>TH8566-0009</t>
  </si>
  <si>
    <t>HM50</t>
  </si>
  <si>
    <t>TH8566-0130</t>
  </si>
  <si>
    <t>TH8566-0082</t>
  </si>
  <si>
    <t>HM506</t>
  </si>
  <si>
    <t>TH8566-0447</t>
  </si>
  <si>
    <t>HM512</t>
  </si>
  <si>
    <t>AIC59-5</t>
  </si>
  <si>
    <t>A442129013</t>
  </si>
  <si>
    <t xml:space="preserve">CP210031 </t>
  </si>
  <si>
    <t>HM508</t>
  </si>
  <si>
    <t>A452046010</t>
  </si>
  <si>
    <t>HM505</t>
  </si>
  <si>
    <t>American Bus</t>
  </si>
  <si>
    <t>LAMP1-1017-9000</t>
  </si>
  <si>
    <t>LAMPECVR12SAK</t>
  </si>
  <si>
    <t>LAMP3-1017-9000</t>
  </si>
  <si>
    <t>LAMP2-1017-9000</t>
  </si>
  <si>
    <t>CEC</t>
  </si>
  <si>
    <t>LB1156</t>
  </si>
  <si>
    <t>SA1156DC</t>
  </si>
  <si>
    <t>LB57</t>
  </si>
  <si>
    <t>LB1816</t>
  </si>
  <si>
    <t>LB53</t>
  </si>
  <si>
    <t>GE</t>
  </si>
  <si>
    <t>LB6054</t>
  </si>
  <si>
    <t>LB4651</t>
  </si>
  <si>
    <t>LB194</t>
  </si>
  <si>
    <t>LB9502</t>
  </si>
  <si>
    <t>LB67</t>
  </si>
  <si>
    <t>LB89</t>
  </si>
  <si>
    <t>LB912</t>
  </si>
  <si>
    <t>SMC</t>
  </si>
  <si>
    <t>SA1002</t>
  </si>
  <si>
    <t>040-0042</t>
  </si>
  <si>
    <t>LB1157</t>
  </si>
  <si>
    <t>LB1157A</t>
  </si>
  <si>
    <t>LB3157</t>
  </si>
  <si>
    <t>BESI</t>
  </si>
  <si>
    <t>S161039-0012</t>
  </si>
  <si>
    <t>S561039-0101</t>
  </si>
  <si>
    <t>S462039-0014</t>
  </si>
  <si>
    <t>S161039-0015</t>
  </si>
  <si>
    <t>S562039-0100</t>
  </si>
  <si>
    <t>S462039-0028</t>
  </si>
  <si>
    <t>S161039-0031</t>
  </si>
  <si>
    <t>S562039-0040</t>
  </si>
  <si>
    <t>S462039-0033</t>
  </si>
  <si>
    <t>S141239-0012</t>
  </si>
  <si>
    <t>S542239-0101</t>
  </si>
  <si>
    <t>S444239-0014</t>
  </si>
  <si>
    <t>S141239-0015</t>
  </si>
  <si>
    <t>S542239-0100</t>
  </si>
  <si>
    <t>S444239-0028</t>
  </si>
  <si>
    <t>S141239-0031</t>
  </si>
  <si>
    <t>S542239-0040</t>
  </si>
  <si>
    <t>S444239-0033</t>
  </si>
  <si>
    <t>S141039-0012</t>
  </si>
  <si>
    <t>S542039-0101</t>
  </si>
  <si>
    <t>S443039-0014</t>
  </si>
  <si>
    <t>S141039-0015</t>
  </si>
  <si>
    <t>S542039-0100</t>
  </si>
  <si>
    <t>S443039-0028</t>
  </si>
  <si>
    <t>S141039-0031</t>
  </si>
  <si>
    <t>S542039-0040</t>
  </si>
  <si>
    <t>S443039-0033</t>
  </si>
  <si>
    <t>F16139</t>
  </si>
  <si>
    <t>F58139</t>
  </si>
  <si>
    <t>F46139</t>
  </si>
  <si>
    <t>F15139RB7</t>
  </si>
  <si>
    <t>F55139RB7</t>
  </si>
  <si>
    <t>F40139RB7</t>
  </si>
  <si>
    <t>Endurance RSA G</t>
  </si>
  <si>
    <t>Marathon RSA</t>
  </si>
  <si>
    <t>Marathon RSA G</t>
  </si>
  <si>
    <t>Endurance RSA</t>
  </si>
  <si>
    <t>G622 RSD G</t>
  </si>
  <si>
    <t>Marathon RSS</t>
  </si>
  <si>
    <t>H</t>
  </si>
  <si>
    <t>Marathon RSS H</t>
  </si>
  <si>
    <t>Marathon RSA H</t>
  </si>
  <si>
    <t>G622 RSD H</t>
  </si>
  <si>
    <t>Endurance RSA H</t>
  </si>
  <si>
    <t>255/70R225</t>
  </si>
  <si>
    <t>PC167 22</t>
  </si>
  <si>
    <t>Goodyear PC167 22/32</t>
  </si>
  <si>
    <t>PC159 16</t>
  </si>
  <si>
    <t>Goodyear PC159 16/32</t>
  </si>
  <si>
    <t>PC622 22</t>
  </si>
  <si>
    <t>295/75R225</t>
  </si>
  <si>
    <t>UC362 22</t>
  </si>
  <si>
    <t>Carroll Wuertz</t>
  </si>
  <si>
    <t>al9960lh</t>
  </si>
  <si>
    <t xml:space="preserve">OE Bosch new </t>
  </si>
  <si>
    <t>220-9960</t>
  </si>
  <si>
    <t>DQS reman</t>
  </si>
  <si>
    <t>AVI555J</t>
  </si>
  <si>
    <t>270-471</t>
  </si>
  <si>
    <t>DQS reman L/N 175a</t>
  </si>
  <si>
    <t>4836lgh</t>
  </si>
  <si>
    <t>270-471hd</t>
  </si>
  <si>
    <t>DQS reman 185a</t>
  </si>
  <si>
    <t>al9963sb</t>
  </si>
  <si>
    <t>220-9963</t>
  </si>
  <si>
    <t>8600311</t>
  </si>
  <si>
    <t>240-6505</t>
  </si>
  <si>
    <t>DQS 28SI reman</t>
  </si>
  <si>
    <t>8600307</t>
  </si>
  <si>
    <t>240-6506</t>
  </si>
  <si>
    <t>240-856n</t>
  </si>
  <si>
    <t>DQS new</t>
  </si>
  <si>
    <t>240-857</t>
  </si>
  <si>
    <t xml:space="preserve">DQS reman </t>
  </si>
  <si>
    <t>240-4008n</t>
  </si>
  <si>
    <t>240-4008</t>
  </si>
  <si>
    <t>2800lc</t>
  </si>
  <si>
    <t>270-423</t>
  </si>
  <si>
    <t>DQS</t>
  </si>
  <si>
    <t>Philips</t>
  </si>
  <si>
    <t>p1156</t>
  </si>
  <si>
    <t>ab1156dc</t>
  </si>
  <si>
    <t>ab57</t>
  </si>
  <si>
    <t>ab1816</t>
  </si>
  <si>
    <t>ab53</t>
  </si>
  <si>
    <t>ph6024</t>
  </si>
  <si>
    <t>use halogen repl</t>
  </si>
  <si>
    <t xml:space="preserve">Wagner </t>
  </si>
  <si>
    <t>w6052</t>
  </si>
  <si>
    <t>p194</t>
  </si>
  <si>
    <t>Edison</t>
  </si>
  <si>
    <t>e631</t>
  </si>
  <si>
    <t>ab67</t>
  </si>
  <si>
    <t>ab89</t>
  </si>
  <si>
    <t>ab912</t>
  </si>
  <si>
    <t>ab97</t>
  </si>
  <si>
    <t>p1157</t>
  </si>
  <si>
    <t>p1157na</t>
  </si>
  <si>
    <t>p3157</t>
  </si>
  <si>
    <t>FS561</t>
  </si>
  <si>
    <t>X LINE ENERGY Z</t>
  </si>
  <si>
    <t>GQ</t>
  </si>
  <si>
    <t>DR4.3/DR5.3</t>
  </si>
  <si>
    <t>Dayton Tire</t>
  </si>
  <si>
    <t>Gem City</t>
  </si>
  <si>
    <t>PC AP18</t>
  </si>
  <si>
    <t>Endurance RSA 255/70R22.5</t>
  </si>
  <si>
    <t>NEW</t>
  </si>
  <si>
    <t>Marathon RSS 255/70R22.5</t>
  </si>
  <si>
    <t>Marathon RSA 255/70R22.5</t>
  </si>
  <si>
    <t>Precure G167 255/70R22.5</t>
  </si>
  <si>
    <t>Precure G167 295//75R22.5</t>
  </si>
  <si>
    <t>UniCircle G362 11R22.5</t>
  </si>
  <si>
    <t>UniCircle G362 295/75R22.5</t>
  </si>
  <si>
    <t>Highway Radial Steer</t>
  </si>
  <si>
    <t>Highway Traction</t>
  </si>
  <si>
    <t>PC 167 22</t>
  </si>
  <si>
    <t>Grismer</t>
  </si>
  <si>
    <t>Weldon</t>
  </si>
  <si>
    <t>Count</t>
  </si>
  <si>
    <t>NEW Count</t>
  </si>
  <si>
    <t>Grand Count</t>
  </si>
  <si>
    <t>Notes</t>
  </si>
  <si>
    <t>Rank</t>
  </si>
  <si>
    <t>701 Count</t>
  </si>
  <si>
    <t>430 Count</t>
  </si>
  <si>
    <t>429 Count</t>
  </si>
  <si>
    <t>428 Count</t>
  </si>
  <si>
    <t>427 Count</t>
  </si>
  <si>
    <t>426 Count</t>
  </si>
  <si>
    <t>425 Count</t>
  </si>
  <si>
    <t>423 Count</t>
  </si>
  <si>
    <t>422 Count</t>
  </si>
  <si>
    <t>421 Count</t>
  </si>
  <si>
    <t>420 Count</t>
  </si>
  <si>
    <t>419 Count</t>
  </si>
  <si>
    <t>418 Count</t>
  </si>
  <si>
    <t>417 Count</t>
  </si>
  <si>
    <t>416 Count</t>
  </si>
  <si>
    <t>415 Count</t>
  </si>
  <si>
    <t>414 Count</t>
  </si>
  <si>
    <t>413 Count</t>
  </si>
  <si>
    <t>412 Count</t>
  </si>
  <si>
    <t>411 Count</t>
  </si>
  <si>
    <t>410 Count</t>
  </si>
  <si>
    <t>409 Count</t>
  </si>
  <si>
    <t>408 Count</t>
  </si>
  <si>
    <t>407 Count</t>
  </si>
  <si>
    <t>406 Count</t>
  </si>
  <si>
    <t>405 Count</t>
  </si>
  <si>
    <t>404 Count</t>
  </si>
  <si>
    <t>403 Count</t>
  </si>
  <si>
    <t>402 Count</t>
  </si>
  <si>
    <t>Variences</t>
  </si>
  <si>
    <t>Soundoff</t>
  </si>
  <si>
    <t xml:space="preserve">Philips </t>
  </si>
  <si>
    <t>Licther</t>
  </si>
  <si>
    <t>568 Count</t>
  </si>
  <si>
    <t>567 Count</t>
  </si>
  <si>
    <t>566 Count</t>
  </si>
  <si>
    <t>563 Count</t>
  </si>
  <si>
    <t>562 Count</t>
  </si>
  <si>
    <t>560 Count</t>
  </si>
  <si>
    <t>558 Count</t>
  </si>
  <si>
    <t>556 Count</t>
  </si>
  <si>
    <t>555 Count</t>
  </si>
  <si>
    <t>553 Count</t>
  </si>
  <si>
    <t>552 Count</t>
  </si>
  <si>
    <t>551 Count</t>
  </si>
  <si>
    <t>549 Count</t>
  </si>
  <si>
    <t>547 Count</t>
  </si>
  <si>
    <t>546 Count</t>
  </si>
  <si>
    <t>545 Count</t>
  </si>
  <si>
    <t>544 Count</t>
  </si>
  <si>
    <t>543 Count</t>
  </si>
  <si>
    <t>542 Count</t>
  </si>
  <si>
    <t>540 Count</t>
  </si>
  <si>
    <t>539 Count</t>
  </si>
  <si>
    <t>538 Count</t>
  </si>
  <si>
    <t>537 Count</t>
  </si>
  <si>
    <t>536 Count</t>
  </si>
  <si>
    <t>535 Count</t>
  </si>
  <si>
    <t>534 Count</t>
  </si>
  <si>
    <t>533 Count</t>
  </si>
  <si>
    <t>532 Count</t>
  </si>
  <si>
    <t>531 Count</t>
  </si>
  <si>
    <t>530 Count</t>
  </si>
  <si>
    <t>529 Count</t>
  </si>
  <si>
    <t>528 Count</t>
  </si>
  <si>
    <t>527 Count</t>
  </si>
  <si>
    <t>526 Count</t>
  </si>
  <si>
    <t>525 Count</t>
  </si>
  <si>
    <t>524 Count</t>
  </si>
  <si>
    <t>523 Count</t>
  </si>
  <si>
    <t>522 Count</t>
  </si>
  <si>
    <t>521 Count</t>
  </si>
  <si>
    <t>520 Count</t>
  </si>
  <si>
    <t>517 Count</t>
  </si>
  <si>
    <t>516 Count</t>
  </si>
  <si>
    <t>514 Count</t>
  </si>
  <si>
    <t>513 Count</t>
  </si>
  <si>
    <t>511 Count</t>
  </si>
  <si>
    <t>506 Count</t>
  </si>
  <si>
    <t>505 Count</t>
  </si>
  <si>
    <t>504 Count</t>
  </si>
  <si>
    <t>503 Count</t>
  </si>
  <si>
    <t>502 Count</t>
  </si>
  <si>
    <t>Southwestern Ohio EPC</t>
  </si>
  <si>
    <t>Transportation Supply Pricing</t>
  </si>
  <si>
    <t>American Bus &amp; Accessories</t>
  </si>
  <si>
    <t>Carroll Wuertz Tire</t>
  </si>
  <si>
    <t>Dayton Quality Starter</t>
  </si>
  <si>
    <t>Address</t>
  </si>
  <si>
    <t>123 Citycentre Dr</t>
  </si>
  <si>
    <t>730 S Patterson Blvd</t>
  </si>
  <si>
    <t>4025 Salem Ave</t>
  </si>
  <si>
    <t>2531 Needmore Rd</t>
  </si>
  <si>
    <t>Cincinnati OH 45216</t>
  </si>
  <si>
    <t>Dayton OH 45402</t>
  </si>
  <si>
    <t>Dayton OH 45416</t>
  </si>
  <si>
    <t>Dayton OH 45414</t>
  </si>
  <si>
    <t>Contact</t>
  </si>
  <si>
    <t>Amy Hart</t>
  </si>
  <si>
    <t>Bill Brinck Jr</t>
  </si>
  <si>
    <t>Ed Wendling</t>
  </si>
  <si>
    <t>Tony Krusling</t>
  </si>
  <si>
    <t>E-mail</t>
  </si>
  <si>
    <t>aroberts@american-bus-inc.com</t>
  </si>
  <si>
    <t xml:space="preserve">dqstarter@gmail.com </t>
  </si>
  <si>
    <t>tkrusling@gemcitytire.com</t>
  </si>
  <si>
    <t>Website</t>
  </si>
  <si>
    <t>www.american-bus-inc.com</t>
  </si>
  <si>
    <t>www.gemcitytire.com</t>
  </si>
  <si>
    <t>Telephone</t>
  </si>
  <si>
    <t>513-821-3220</t>
  </si>
  <si>
    <t>937-461-5441</t>
  </si>
  <si>
    <t>937-277-8371</t>
  </si>
  <si>
    <t>513-616-3745</t>
  </si>
  <si>
    <t>Fax</t>
  </si>
  <si>
    <t>513-679-4424</t>
  </si>
  <si>
    <t>937-461-5634</t>
  </si>
  <si>
    <t>937-277-0747</t>
  </si>
  <si>
    <t>513-769-3617</t>
  </si>
  <si>
    <t>Bid #</t>
  </si>
  <si>
    <t>EPC Transportation Supplies &amp; Bus Cameras</t>
  </si>
  <si>
    <t>Shipping &amp; Minimums</t>
  </si>
  <si>
    <t xml:space="preserve">$400 Minimum for free shipping.  $10 charge for under minimum.  </t>
  </si>
  <si>
    <t>Co-Ops Served:</t>
  </si>
  <si>
    <t>All</t>
  </si>
  <si>
    <t>Southern &amp; Central Ohio only</t>
  </si>
  <si>
    <t>Grismer Tire</t>
  </si>
  <si>
    <t>900 S Perry St</t>
  </si>
  <si>
    <t>937-224-9815</t>
  </si>
  <si>
    <t>937-224-3800</t>
  </si>
  <si>
    <t>Free Shipping, No Minimum</t>
  </si>
  <si>
    <t>EPC only</t>
  </si>
  <si>
    <t>www.epcschools.org</t>
  </si>
  <si>
    <t>EPC &amp; META Only</t>
  </si>
  <si>
    <t>DaytonTire</t>
  </si>
  <si>
    <t>$500 Minimum for free shipping - free shipping may be offered on small orders depending on weight &amp; urgency. Free Shipping &amp; no minimum for local delivery.</t>
  </si>
  <si>
    <t>EPC Only</t>
  </si>
  <si>
    <t>3091 S Dixie Dr</t>
  </si>
  <si>
    <t>Dayton OH 45439</t>
  </si>
  <si>
    <t>www.daytontireinc.com</t>
  </si>
  <si>
    <t>937-293-3180</t>
  </si>
  <si>
    <t>Butch Settles</t>
  </si>
  <si>
    <t>tsettles@grismertire.com</t>
  </si>
  <si>
    <t>1106 State Route 380</t>
  </si>
  <si>
    <t>Xenia OH 45385</t>
  </si>
  <si>
    <t>937-376-4348</t>
  </si>
  <si>
    <t>937-376-3215</t>
  </si>
  <si>
    <t>Bus Camera Vendors</t>
  </si>
  <si>
    <t>Angeltrax/ IVS</t>
  </si>
  <si>
    <t>119 S Woodburn Dr</t>
  </si>
  <si>
    <t>Dothan AL 36305</t>
  </si>
  <si>
    <t>www.angeltrax.com</t>
  </si>
  <si>
    <t>800-673-1788</t>
  </si>
  <si>
    <t>334-692-4606</t>
  </si>
  <si>
    <t>No Minimum, Free Shipping</t>
  </si>
  <si>
    <t>2625 Johnstown Rd</t>
  </si>
  <si>
    <t>Columbus OH 43219</t>
  </si>
  <si>
    <t>Josh Healey</t>
  </si>
  <si>
    <t>www.remcomm.com</t>
  </si>
  <si>
    <t>614-419-6959</t>
  </si>
  <si>
    <t>614-258-9986</t>
  </si>
  <si>
    <t>N/A</t>
  </si>
  <si>
    <t>Handheld Radio Programming</t>
  </si>
  <si>
    <t>RADIOPR</t>
  </si>
  <si>
    <t>#6</t>
  </si>
  <si>
    <t>Speaker Microphone, Waterproof, Compatable with Any Handheld Radio with Connector #6</t>
  </si>
  <si>
    <t>WS-6</t>
  </si>
  <si>
    <t>#5</t>
  </si>
  <si>
    <t>Speaker Microphone, Waterproof, Compatable with Any Handheld Radio with Connector #5</t>
  </si>
  <si>
    <t>WS-5</t>
  </si>
  <si>
    <t>#4</t>
  </si>
  <si>
    <t>Speaker Microphone, Waterproof, Compatable with Any Handheld Radio with Connector #4</t>
  </si>
  <si>
    <t>WS-4</t>
  </si>
  <si>
    <t>#3</t>
  </si>
  <si>
    <t>Speaker Microphone, Waterproof, Compatable with Any Handheld Radio with Connector #3</t>
  </si>
  <si>
    <t>WS-3</t>
  </si>
  <si>
    <t>#2</t>
  </si>
  <si>
    <t>Speaker Microphone, Waterproof, Compatable with Any Handheld Radio with Connector #2</t>
  </si>
  <si>
    <t>WS-2</t>
  </si>
  <si>
    <t>#1</t>
  </si>
  <si>
    <t>Speaker Microphone, Compatable with Any Handheld Radio with Connector #1</t>
  </si>
  <si>
    <t>WS-1</t>
  </si>
  <si>
    <t>TP9400, Display with Full Keypad</t>
  </si>
  <si>
    <t>TP9460</t>
  </si>
  <si>
    <t>TP9400, Display with Partial Keypad</t>
  </si>
  <si>
    <t>TP9455</t>
  </si>
  <si>
    <t>TP9300, Display with Full Keypad</t>
  </si>
  <si>
    <t>TP9360</t>
  </si>
  <si>
    <t>TP9300, Display with Partial Keypad</t>
  </si>
  <si>
    <t>TP9355</t>
  </si>
  <si>
    <t>TP3350, Display with Full Keypad</t>
  </si>
  <si>
    <t>TP3352</t>
  </si>
  <si>
    <t>TP3350, Display with Partial Keypad</t>
  </si>
  <si>
    <t>TP3351</t>
  </si>
  <si>
    <t>TP3350 Non-Display</t>
  </si>
  <si>
    <t>TP3350</t>
  </si>
  <si>
    <t>TP3300, Display with Full Keypad</t>
  </si>
  <si>
    <t>TP3302</t>
  </si>
  <si>
    <t>TP3300, Display with Partial Keypad</t>
  </si>
  <si>
    <t>TP3301</t>
  </si>
  <si>
    <t>TP3300 Non-Display</t>
  </si>
  <si>
    <t>TP3300</t>
  </si>
  <si>
    <t>ICOM</t>
  </si>
  <si>
    <t>LTE</t>
  </si>
  <si>
    <t>ICOM UNLIMITED LTE Nation wide Radio Service per unit per month</t>
  </si>
  <si>
    <t>LTECYCLR</t>
  </si>
  <si>
    <t>IP501H</t>
  </si>
  <si>
    <t>VHF or UHF Handheld, Color Display with Full Keypad, Antenna, Battery, Belt Clip, &amp; Charger, ANALOG &amp; NXDN DIGITAL</t>
  </si>
  <si>
    <t>F7000T</t>
  </si>
  <si>
    <t>VHF or UHF Handheld, Color Display with Partial Keypad, Antenna, Battery, Belt Clip, &amp; Charger, ANALOG &amp; NXDN DIGITAL</t>
  </si>
  <si>
    <t>F7000S</t>
  </si>
  <si>
    <t>F3400DT / F4400DT</t>
  </si>
  <si>
    <t>F3400DS / F4400DS</t>
  </si>
  <si>
    <t>VHF or UHF Handheld, Display with Partial Keypad, Antenna, Battery, Belt Clip, &amp; Charger, ANALOG &amp; NXDN DIGITAL</t>
  </si>
  <si>
    <t>F52D / F62D</t>
  </si>
  <si>
    <t>VHF or UHF Basic Handheld, Display with Full Keypad, Antenna, Battery, Belt Clip, &amp; Charger, ANALOG &amp; NXDN DIGITAL</t>
  </si>
  <si>
    <t>F1100DT / F2100DT</t>
  </si>
  <si>
    <t>VHF or UHF Basic Handheld, Display with Partial Keypad, Antenna, Battery, Belt Clip, &amp; Charger, ANALOG &amp; NXDN DIGITAL</t>
  </si>
  <si>
    <t>F1100DS / F2100DS</t>
  </si>
  <si>
    <t>VHF or UHF Basic Handheld, No Display, Antenna, Battery, Belt Clip, &amp; Charger, ANALOG &amp; NXDN DIGITAL</t>
  </si>
  <si>
    <t>F1100D / F2100D</t>
  </si>
  <si>
    <t>VHF or UHF Basic Handheld, Display with Full Keypad, Antenna, Battery, Belt Clip, &amp; Charger, ANALOG ONLY</t>
  </si>
  <si>
    <t>F1000T / F2000T</t>
  </si>
  <si>
    <t>VHF or UHF Basic Handheld, Display with Partial Keypad, Antenna, Battery, Belt Clip, &amp; Charger, ANALOG ONLY</t>
  </si>
  <si>
    <t>F1000S / F2000S</t>
  </si>
  <si>
    <t>VHF or UHF Basic Handheld, No Display, Antenna, Battery, Belt Clip, &amp; Charger, ANALOG ONLY</t>
  </si>
  <si>
    <t>F1000 / F2000</t>
  </si>
  <si>
    <t>MSRP</t>
  </si>
  <si>
    <t>PART #</t>
  </si>
  <si>
    <t>Mobile Radio Programming</t>
  </si>
  <si>
    <t>Standard Radio Install in Pickup Truck</t>
  </si>
  <si>
    <t>INSTALL-PICKUP</t>
  </si>
  <si>
    <t>Standard Radio Install in Car</t>
  </si>
  <si>
    <t>INSTALL-CAR</t>
  </si>
  <si>
    <t>Standard Radio Install in Van</t>
  </si>
  <si>
    <t>INSTALL-VAN</t>
  </si>
  <si>
    <t>Standard Radio Install in Bus</t>
  </si>
  <si>
    <t>INSTALL-BUS</t>
  </si>
  <si>
    <t>Table Top Power Supply with Custom Hood, For Desktop Control Station</t>
  </si>
  <si>
    <t>PSHOOD</t>
  </si>
  <si>
    <t>Magnet Mount &amp; Coax, Requires Antenna</t>
  </si>
  <si>
    <t>MAGM</t>
  </si>
  <si>
    <t>Standard Mount &amp; Low Loss Coax, Requires Antenna</t>
  </si>
  <si>
    <t>MOUNTLL</t>
  </si>
  <si>
    <t>Antenna, High Gain, 7/800 Band</t>
  </si>
  <si>
    <t>HIGH GAIN 7/8</t>
  </si>
  <si>
    <t>Antenna, High Gain, UHF Band</t>
  </si>
  <si>
    <t>HIGH GAIN U</t>
  </si>
  <si>
    <t>Antenna, High Gain, VHF Band</t>
  </si>
  <si>
    <t>HIGH GAIN V</t>
  </si>
  <si>
    <t>Antenna, 7/800 Band</t>
  </si>
  <si>
    <t>STANDARD 7/8</t>
  </si>
  <si>
    <t>Antenna, UHF Band</t>
  </si>
  <si>
    <t>STANDARD U</t>
  </si>
  <si>
    <t>Antenna, VHF Band</t>
  </si>
  <si>
    <t>STANDARD V</t>
  </si>
  <si>
    <t>Antenna, Low Profile, 7/800 Band</t>
  </si>
  <si>
    <t>LOW PRO 7/8</t>
  </si>
  <si>
    <t>Antenna, Low Profile, UHF Band</t>
  </si>
  <si>
    <t>LOW PRO U</t>
  </si>
  <si>
    <t>Antenna, Low Profile, VHF Band</t>
  </si>
  <si>
    <t>LOW PRO V</t>
  </si>
  <si>
    <t>M3</t>
  </si>
  <si>
    <t>Desktop Microphone, Compatable with Any Mobile Radio with Connector M3</t>
  </si>
  <si>
    <t>WM-3</t>
  </si>
  <si>
    <t>M2</t>
  </si>
  <si>
    <t>Desktop Microphone, Compatable with Any Mobile Radio with Connector M2</t>
  </si>
  <si>
    <t>WM-2</t>
  </si>
  <si>
    <t>M1</t>
  </si>
  <si>
    <t>Desktop Microphone, Compatable with Any Mobile Radio with Connector M1</t>
  </si>
  <si>
    <t>WM-1</t>
  </si>
  <si>
    <t>TM9400, Display with Partial Keypad, Power Cable, Microphone, &amp; Mounting Bracket</t>
  </si>
  <si>
    <t>TM9455</t>
  </si>
  <si>
    <t>TM9300, Display with Partial Keypad, Power Cable, Microphone, &amp; Mounting Bracket</t>
  </si>
  <si>
    <t>TM9355</t>
  </si>
  <si>
    <t>LTECYCLE</t>
  </si>
  <si>
    <t>LTE Mobile, Display with Partial Keypad, Antenna, Power Cable, Microphone, &amp; Mounting Bracket</t>
  </si>
  <si>
    <t>IP501M</t>
  </si>
  <si>
    <t>VHF, UHF, or 7/800 Mobile, Color Display, Power Cable, Microphone, &amp; Mounting Bracket</t>
  </si>
  <si>
    <t>F7500</t>
  </si>
  <si>
    <t>VHF or UHF Mobile, Color Display, Power Cable, Microphone, &amp; Mounting Bracket</t>
  </si>
  <si>
    <t>F5400D / F6400D</t>
  </si>
  <si>
    <t>VHF or UHF Mobile, Display, Power Cable, Microphone, &amp; Mounting Bracket</t>
  </si>
  <si>
    <t>F5220D / F6220D</t>
  </si>
  <si>
    <t>VHF or UHF Basic Mobile, Display, Power Cable, Microphone, &amp; Mounting Bracket</t>
  </si>
  <si>
    <t>F5021 / F6021</t>
  </si>
  <si>
    <t>Handheld</t>
  </si>
  <si>
    <t>Speaker Microphone</t>
  </si>
  <si>
    <t>Service</t>
  </si>
  <si>
    <t>Manufacturer</t>
  </si>
  <si>
    <t>Harris Tait</t>
  </si>
  <si>
    <t>Connector</t>
  </si>
  <si>
    <t>Emission Type</t>
  </si>
  <si>
    <t>Anlog Only</t>
  </si>
  <si>
    <t>Analog &amp; NXDN Digital</t>
  </si>
  <si>
    <t>Analog &amp; P25 Digital</t>
  </si>
  <si>
    <t>Analog &amp; DMR Digital</t>
  </si>
  <si>
    <t>Contract</t>
  </si>
  <si>
    <t>WS ELECTRONICS - HANDHELD ELECTRONICS</t>
  </si>
  <si>
    <t>WS ELECTRONICS - MOBILE  ELECTRONICS</t>
  </si>
  <si>
    <t>Mobile</t>
  </si>
  <si>
    <t>Desktop Mic</t>
  </si>
  <si>
    <t>Mobile Antenna</t>
  </si>
  <si>
    <t>Mobile Mount &amp; Coax</t>
  </si>
  <si>
    <t>Power Supply</t>
  </si>
  <si>
    <t>Analog Only</t>
  </si>
  <si>
    <t>Extension</t>
  </si>
  <si>
    <t>Current</t>
  </si>
  <si>
    <t>F3001 / F4001</t>
  </si>
  <si>
    <t>VHF or UHF Handheld, Color Display with Partial Keypad, Antenna, Battery, Belt Clip, &amp; Charger, ANALOG &amp; P25 DIGITAL</t>
  </si>
  <si>
    <t>VHF or UHF Handheld, Color Display with Full Keypad, Antenna, Battery, Belt Clip, &amp; Charger, ANALOG &amp; P25 DIGITAL</t>
  </si>
  <si>
    <t>$1,000 Minimum for Free Shipping $10 Fee if under Minimum.  Please view letter on EPC Website regarding temporary limited stock</t>
  </si>
  <si>
    <t>*  WS Electronics</t>
  </si>
  <si>
    <t>2022 Price</t>
  </si>
  <si>
    <t>2021 Price</t>
  </si>
  <si>
    <t>$ Change</t>
  </si>
  <si>
    <t>% Change</t>
  </si>
  <si>
    <t>Marathon RSD</t>
  </si>
  <si>
    <t>Precure 22/32</t>
  </si>
  <si>
    <t>Precure 16/32</t>
  </si>
  <si>
    <t>16/32</t>
  </si>
  <si>
    <t>Unicircle 22/32</t>
  </si>
  <si>
    <t>Highway</t>
  </si>
  <si>
    <t>RM0221AA</t>
  </si>
  <si>
    <t>Prime Brand</t>
  </si>
  <si>
    <t>Incadescent</t>
  </si>
  <si>
    <t xml:space="preserve">NEW </t>
  </si>
  <si>
    <t>11R22.5</t>
  </si>
  <si>
    <t>FS561A</t>
  </si>
  <si>
    <t xml:space="preserve">10R22.5 </t>
  </si>
  <si>
    <t xml:space="preserve">11R22.5 </t>
  </si>
  <si>
    <t xml:space="preserve">Goodyear PC159 16  </t>
  </si>
  <si>
    <t>Melissa Zwiesler</t>
  </si>
  <si>
    <t xml:space="preserve">wjb1946@aol.com </t>
  </si>
  <si>
    <t xml:space="preserve">mzwiesler@daytontireinc.com </t>
  </si>
  <si>
    <t xml:space="preserve">www.c-wtire.com </t>
  </si>
  <si>
    <t xml:space="preserve">www.dqstarter.com </t>
  </si>
  <si>
    <t xml:space="preserve">www.grismertire.com </t>
  </si>
  <si>
    <t xml:space="preserve">www.wselectronics.com </t>
  </si>
  <si>
    <t>2023 Price</t>
  </si>
  <si>
    <t>2023 Prices</t>
  </si>
  <si>
    <t>Steer or highway tire</t>
  </si>
  <si>
    <t>Marathon RTD</t>
  </si>
  <si>
    <t>138-803-824</t>
  </si>
  <si>
    <t>Open shoulder or traction tire</t>
  </si>
  <si>
    <t>138-803-738</t>
  </si>
  <si>
    <t>Marathon RSD, Closed shoulder or traction tire</t>
  </si>
  <si>
    <t>Tina Parker</t>
  </si>
  <si>
    <t>tina.parker@angeltrax.com</t>
  </si>
  <si>
    <t>Aftermarket New</t>
  </si>
  <si>
    <t>Eiko/CEC</t>
  </si>
  <si>
    <t>Eiko/Prime</t>
  </si>
  <si>
    <t>Sylvania</t>
  </si>
  <si>
    <t>G8598</t>
  </si>
  <si>
    <t>Marathon RTD G8598 11R22.5</t>
  </si>
  <si>
    <t>Marathon RSD G8598 11R22.5 H</t>
  </si>
  <si>
    <t>Marathon RSD G G8598 295/75R22.5</t>
  </si>
  <si>
    <t>G622 RSD H 255/70R22.5</t>
  </si>
  <si>
    <t>G622 RSD G 295/75R22.5</t>
  </si>
  <si>
    <t>Terms net first 10th prox, if a credit card is used for payment there will be an addl 3.5% admin fee added to invoice</t>
  </si>
  <si>
    <t>Safe Fleet /REM Communications</t>
  </si>
  <si>
    <t>#7</t>
  </si>
  <si>
    <t>Speaker Microphone, Waterproof, Compatable with Any Handheld Radio with Connector #7</t>
  </si>
  <si>
    <t>WS-7</t>
  </si>
  <si>
    <t>TP2200</t>
  </si>
  <si>
    <r>
      <t>LTE Handheld, Display with Partial Keypad, Antenna, Battery, Belt Clip, &amp; Charger, ANALOG ONLY</t>
    </r>
    <r>
      <rPr>
        <sz val="8"/>
        <rFont val="Arial Narrow"/>
        <family val="2"/>
      </rPr>
      <t xml:space="preserve"> (ICOM LTE Service Required</t>
    </r>
    <r>
      <rPr>
        <sz val="10"/>
        <rFont val="Arial Narrow"/>
        <family val="2"/>
      </rPr>
      <t>)</t>
    </r>
  </si>
  <si>
    <t>TP2200 Non-Display, New Entry Level DMR Handheld</t>
  </si>
  <si>
    <t>Tait</t>
  </si>
  <si>
    <t>jhealey@remcomm.com</t>
  </si>
  <si>
    <t>March 1, 2024 - February 28, 2025</t>
  </si>
  <si>
    <t>ATXQ54033</t>
  </si>
  <si>
    <t>EPC 2024</t>
  </si>
  <si>
    <t>2024 Price</t>
  </si>
  <si>
    <t>Discontinued, while supplies last</t>
  </si>
  <si>
    <t>12490n New aftermarket</t>
  </si>
  <si>
    <t>new OE Leece-Neville</t>
  </si>
  <si>
    <t>Price good thru 6/30/24</t>
  </si>
  <si>
    <t>GCT TK G9581</t>
  </si>
  <si>
    <t>2024 EPC Bid</t>
  </si>
  <si>
    <t>FS571A</t>
  </si>
  <si>
    <t>Retread, Cap</t>
  </si>
  <si>
    <t>255/750R22.5</t>
  </si>
  <si>
    <t>Tires Listed Below are "Value Added Items".  They were not competitively bid but will be added to the next bid.</t>
  </si>
  <si>
    <t>Sales</t>
  </si>
  <si>
    <t>sales@wselectronics.com</t>
  </si>
  <si>
    <t>*Value Added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</si>
</sst>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3"/>
      <color theme="0" tint="-0.14999847407452621"/>
      <name val="Arial Narrow"/>
      <family val="2"/>
    </font>
    <font>
      <b/>
      <sz val="14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14"/>
      <color theme="8" tint="-0.249977111117893"/>
      <name val="Arial"/>
      <family val="2"/>
    </font>
    <font>
      <sz val="14"/>
      <color theme="8" tint="-0.249977111117893"/>
      <name val="Arial"/>
      <family val="2"/>
    </font>
    <font>
      <b/>
      <sz val="16"/>
      <color theme="8" tint="-0.249977111117893"/>
      <name val="Arial Narrow"/>
      <family val="2"/>
    </font>
    <font>
      <sz val="16"/>
      <color theme="8" tint="-0.249977111117893"/>
      <name val="Arial Narrow"/>
      <family val="2"/>
    </font>
    <font>
      <i/>
      <sz val="10"/>
      <name val="Arial Narrow"/>
      <family val="2"/>
    </font>
    <font>
      <b/>
      <i/>
      <sz val="11"/>
      <color theme="0" tint="-0.1499984740745262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</cellStyleXfs>
  <cellXfs count="22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16" fillId="6" borderId="6" xfId="2" applyFont="1" applyFill="1" applyBorder="1" applyAlignment="1">
      <alignment horizontal="center" vertical="center" wrapText="1"/>
    </xf>
    <xf numFmtId="0" fontId="16" fillId="7" borderId="6" xfId="1" applyFont="1" applyFill="1" applyBorder="1" applyAlignment="1">
      <alignment horizontal="center" vertical="center" wrapText="1"/>
    </xf>
    <xf numFmtId="0" fontId="16" fillId="7" borderId="6" xfId="2" applyFont="1" applyFill="1" applyBorder="1" applyAlignment="1">
      <alignment horizontal="center" vertical="center" wrapText="1"/>
    </xf>
    <xf numFmtId="0" fontId="16" fillId="6" borderId="6" xfId="4" applyFont="1" applyFill="1" applyBorder="1" applyAlignment="1" applyProtection="1">
      <alignment horizontal="center" vertical="center"/>
    </xf>
    <xf numFmtId="0" fontId="16" fillId="7" borderId="6" xfId="4" applyFont="1" applyFill="1" applyBorder="1" applyAlignment="1" applyProtection="1">
      <alignment horizontal="center" vertical="center"/>
    </xf>
    <xf numFmtId="0" fontId="16" fillId="6" borderId="6" xfId="4" applyFont="1" applyFill="1" applyBorder="1" applyAlignment="1" applyProtection="1">
      <alignment horizontal="center" vertical="center" wrapText="1"/>
    </xf>
    <xf numFmtId="6" fontId="16" fillId="6" borderId="6" xfId="2" applyNumberFormat="1" applyFont="1" applyFill="1" applyBorder="1" applyAlignment="1">
      <alignment horizontal="center" vertical="center" wrapText="1"/>
    </xf>
    <xf numFmtId="6" fontId="16" fillId="7" borderId="6" xfId="1" applyNumberFormat="1" applyFont="1" applyFill="1" applyBorder="1" applyAlignment="1">
      <alignment horizontal="center" vertical="center" wrapText="1"/>
    </xf>
    <xf numFmtId="6" fontId="16" fillId="7" borderId="6" xfId="2" applyNumberFormat="1" applyFont="1" applyFill="1" applyBorder="1" applyAlignment="1">
      <alignment horizontal="center" vertical="center" wrapText="1"/>
    </xf>
    <xf numFmtId="0" fontId="9" fillId="0" borderId="6" xfId="6" applyFont="1" applyBorder="1" applyAlignment="1">
      <alignment vertical="center" wrapText="1"/>
    </xf>
    <xf numFmtId="0" fontId="10" fillId="0" borderId="6" xfId="6" applyFont="1" applyBorder="1" applyAlignment="1">
      <alignment horizontal="left" vertical="center" wrapText="1"/>
    </xf>
    <xf numFmtId="0" fontId="16" fillId="6" borderId="6" xfId="1" applyFont="1" applyFill="1" applyBorder="1" applyAlignment="1">
      <alignment horizontal="center" vertical="center" wrapText="1"/>
    </xf>
    <xf numFmtId="0" fontId="16" fillId="7" borderId="6" xfId="4" applyFont="1" applyFill="1" applyBorder="1" applyAlignment="1" applyProtection="1">
      <alignment horizontal="center" vertical="center" wrapText="1"/>
    </xf>
    <xf numFmtId="6" fontId="16" fillId="6" borderId="6" xfId="1" applyNumberFormat="1" applyFont="1" applyFill="1" applyBorder="1" applyAlignment="1">
      <alignment horizontal="center" vertical="center" wrapText="1"/>
    </xf>
    <xf numFmtId="6" fontId="16" fillId="8" borderId="6" xfId="1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44" fontId="10" fillId="0" borderId="0" xfId="5" applyNumberFormat="1" applyFont="1" applyAlignment="1">
      <alignment horizontal="center" vertical="center"/>
    </xf>
    <xf numFmtId="0" fontId="10" fillId="0" borderId="0" xfId="5" applyFont="1"/>
    <xf numFmtId="0" fontId="11" fillId="0" borderId="0" xfId="5" applyFont="1" applyAlignment="1">
      <alignment horizontal="center" vertical="center"/>
    </xf>
    <xf numFmtId="9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10" fillId="0" borderId="0" xfId="5" applyNumberFormat="1" applyFont="1" applyAlignment="1">
      <alignment horizontal="center" vertical="center"/>
    </xf>
    <xf numFmtId="0" fontId="11" fillId="0" borderId="0" xfId="5" applyFont="1"/>
    <xf numFmtId="0" fontId="18" fillId="0" borderId="7" xfId="6" applyFont="1" applyBorder="1" applyAlignment="1">
      <alignment horizontal="center" vertical="center" wrapText="1"/>
    </xf>
    <xf numFmtId="0" fontId="19" fillId="0" borderId="7" xfId="6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0" fontId="24" fillId="0" borderId="7" xfId="6" applyFont="1" applyBorder="1" applyAlignment="1">
      <alignment horizontal="center" vertical="center" wrapText="1"/>
    </xf>
    <xf numFmtId="0" fontId="25" fillId="0" borderId="7" xfId="6" applyFont="1" applyBorder="1" applyAlignment="1">
      <alignment horizontal="center" vertical="center" wrapText="1"/>
    </xf>
    <xf numFmtId="164" fontId="10" fillId="0" borderId="0" xfId="5" applyNumberFormat="1" applyFont="1"/>
    <xf numFmtId="0" fontId="17" fillId="9" borderId="6" xfId="3" applyFont="1" applyFill="1" applyBorder="1" applyAlignment="1">
      <alignment horizontal="center" vertical="center" wrapText="1"/>
    </xf>
    <xf numFmtId="0" fontId="17" fillId="9" borderId="6" xfId="3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20" fillId="9" borderId="1" xfId="7" applyFont="1" applyFill="1" applyBorder="1" applyAlignment="1">
      <alignment horizontal="center" vertical="center" wrapText="1"/>
    </xf>
    <xf numFmtId="0" fontId="20" fillId="9" borderId="1" xfId="7" applyFont="1" applyFill="1" applyBorder="1" applyAlignment="1">
      <alignment horizontal="left" vertical="center" wrapText="1"/>
    </xf>
    <xf numFmtId="164" fontId="20" fillId="9" borderId="1" xfId="7" applyNumberFormat="1" applyFont="1" applyFill="1" applyBorder="1" applyAlignment="1">
      <alignment horizontal="center" vertical="center" wrapText="1"/>
    </xf>
    <xf numFmtId="9" fontId="20" fillId="9" borderId="1" xfId="7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" fillId="0" borderId="1" xfId="7" applyBorder="1" applyAlignment="1">
      <alignment horizontal="center" vertical="center" wrapText="1"/>
    </xf>
    <xf numFmtId="0" fontId="2" fillId="0" borderId="1" xfId="7" applyBorder="1" applyAlignment="1">
      <alignment horizontal="left" vertical="center" wrapText="1"/>
    </xf>
    <xf numFmtId="164" fontId="2" fillId="10" borderId="1" xfId="7" applyNumberFormat="1" applyFill="1" applyBorder="1" applyAlignment="1">
      <alignment horizontal="center" vertical="center" wrapText="1"/>
    </xf>
    <xf numFmtId="164" fontId="3" fillId="10" borderId="1" xfId="7" applyNumberFormat="1" applyFont="1" applyFill="1" applyBorder="1" applyAlignment="1">
      <alignment horizontal="center" vertical="center" wrapText="1"/>
    </xf>
    <xf numFmtId="9" fontId="2" fillId="10" borderId="1" xfId="7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9" fontId="20" fillId="9" borderId="1" xfId="0" applyNumberFormat="1" applyFont="1" applyFill="1" applyBorder="1" applyAlignment="1">
      <alignment horizontal="center" vertical="center" wrapText="1"/>
    </xf>
    <xf numFmtId="164" fontId="20" fillId="9" borderId="1" xfId="0" applyNumberFormat="1" applyFont="1" applyFill="1" applyBorder="1" applyAlignment="1">
      <alignment horizontal="center" vertical="center" wrapText="1"/>
    </xf>
    <xf numFmtId="0" fontId="3" fillId="5" borderId="1" xfId="7" applyFont="1" applyFill="1" applyBorder="1" applyAlignment="1">
      <alignment horizontal="center" vertical="center" wrapText="1"/>
    </xf>
    <xf numFmtId="0" fontId="2" fillId="5" borderId="1" xfId="7" applyFill="1" applyBorder="1" applyAlignment="1">
      <alignment horizontal="center" vertical="center" wrapText="1"/>
    </xf>
    <xf numFmtId="0" fontId="2" fillId="5" borderId="1" xfId="7" applyFill="1" applyBorder="1" applyAlignment="1">
      <alignment horizontal="left" vertical="center" wrapText="1"/>
    </xf>
    <xf numFmtId="164" fontId="2" fillId="5" borderId="1" xfId="7" applyNumberFormat="1" applyFill="1" applyBorder="1" applyAlignment="1">
      <alignment horizontal="center" vertical="center" wrapText="1"/>
    </xf>
    <xf numFmtId="164" fontId="3" fillId="5" borderId="1" xfId="7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10" borderId="1" xfId="7" applyFill="1" applyBorder="1" applyAlignment="1">
      <alignment horizontal="left" vertical="center" wrapText="1"/>
    </xf>
    <xf numFmtId="0" fontId="2" fillId="10" borderId="1" xfId="7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2" fillId="0" borderId="1" xfId="7" applyBorder="1" applyAlignment="1">
      <alignment vertical="center" wrapText="1"/>
    </xf>
    <xf numFmtId="0" fontId="2" fillId="5" borderId="1" xfId="7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9" fontId="0" fillId="10" borderId="1" xfId="0" applyNumberFormat="1" applyFill="1" applyBorder="1" applyAlignment="1">
      <alignment horizontal="center" vertical="center" wrapText="1"/>
    </xf>
    <xf numFmtId="0" fontId="20" fillId="9" borderId="2" xfId="7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9" fontId="20" fillId="9" borderId="2" xfId="0" applyNumberFormat="1" applyFont="1" applyFill="1" applyBorder="1" applyAlignment="1">
      <alignment horizontal="center" vertical="center" wrapText="1"/>
    </xf>
    <xf numFmtId="0" fontId="3" fillId="5" borderId="2" xfId="7" applyFont="1" applyFill="1" applyBorder="1" applyAlignment="1">
      <alignment horizontal="center" vertical="center" wrapText="1"/>
    </xf>
    <xf numFmtId="0" fontId="2" fillId="5" borderId="2" xfId="7" applyFill="1" applyBorder="1" applyAlignment="1">
      <alignment horizontal="left" vertical="center" wrapText="1"/>
    </xf>
    <xf numFmtId="0" fontId="2" fillId="5" borderId="2" xfId="7" applyFill="1" applyBorder="1" applyAlignment="1">
      <alignment vertical="center" wrapText="1"/>
    </xf>
    <xf numFmtId="0" fontId="2" fillId="5" borderId="2" xfId="7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0" fontId="14" fillId="5" borderId="2" xfId="7" applyFont="1" applyFill="1" applyBorder="1" applyAlignment="1">
      <alignment horizontal="left" vertical="center" wrapText="1"/>
    </xf>
    <xf numFmtId="0" fontId="15" fillId="5" borderId="2" xfId="7" applyFont="1" applyFill="1" applyBorder="1" applyAlignment="1">
      <alignment horizontal="left" vertical="center" wrapText="1"/>
    </xf>
    <xf numFmtId="0" fontId="2" fillId="0" borderId="2" xfId="7" applyBorder="1" applyAlignment="1">
      <alignment horizontal="center" vertical="center" wrapText="1"/>
    </xf>
    <xf numFmtId="0" fontId="2" fillId="0" borderId="2" xfId="7" applyBorder="1" applyAlignment="1">
      <alignment horizontal="left" vertical="center" wrapText="1"/>
    </xf>
    <xf numFmtId="0" fontId="2" fillId="0" borderId="2" xfId="7" applyBorder="1" applyAlignment="1">
      <alignment vertical="center" wrapText="1"/>
    </xf>
    <xf numFmtId="0" fontId="2" fillId="10" borderId="2" xfId="7" applyFill="1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9" fontId="5" fillId="10" borderId="2" xfId="0" applyNumberFormat="1" applyFont="1" applyFill="1" applyBorder="1" applyAlignment="1">
      <alignment horizontal="center" vertical="center" wrapText="1"/>
    </xf>
    <xf numFmtId="0" fontId="14" fillId="10" borderId="2" xfId="7" applyFont="1" applyFill="1" applyBorder="1" applyAlignment="1">
      <alignment horizontal="left" vertical="center" wrapText="1"/>
    </xf>
    <xf numFmtId="0" fontId="15" fillId="10" borderId="2" xfId="7" applyFont="1" applyFill="1" applyBorder="1" applyAlignment="1">
      <alignment horizontal="left" vertical="center" wrapText="1"/>
    </xf>
    <xf numFmtId="0" fontId="2" fillId="10" borderId="2" xfId="7" applyFill="1" applyBorder="1" applyAlignment="1">
      <alignment vertical="center" wrapText="1"/>
    </xf>
    <xf numFmtId="0" fontId="2" fillId="10" borderId="2" xfId="7" applyFill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5" fillId="10" borderId="2" xfId="5" applyFill="1" applyBorder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0" fontId="29" fillId="0" borderId="0" xfId="6" applyFont="1" applyAlignment="1">
      <alignment horizontal="center" vertical="center" wrapText="1"/>
    </xf>
    <xf numFmtId="0" fontId="5" fillId="0" borderId="0" xfId="5" applyAlignment="1">
      <alignment wrapText="1"/>
    </xf>
    <xf numFmtId="0" fontId="5" fillId="0" borderId="0" xfId="5"/>
    <xf numFmtId="0" fontId="16" fillId="6" borderId="6" xfId="8" applyFont="1" applyFill="1" applyBorder="1" applyAlignment="1">
      <alignment horizontal="center" vertical="center" wrapText="1"/>
    </xf>
    <xf numFmtId="0" fontId="16" fillId="7" borderId="6" xfId="9" applyFont="1" applyFill="1" applyBorder="1" applyAlignment="1">
      <alignment horizontal="center" vertical="center" wrapText="1"/>
    </xf>
    <xf numFmtId="0" fontId="16" fillId="6" borderId="6" xfId="9" applyFont="1" applyFill="1" applyBorder="1" applyAlignment="1">
      <alignment horizontal="center" vertical="center" wrapText="1"/>
    </xf>
    <xf numFmtId="6" fontId="16" fillId="6" borderId="6" xfId="8" applyNumberFormat="1" applyFont="1" applyFill="1" applyBorder="1" applyAlignment="1">
      <alignment horizontal="center" vertical="center" wrapText="1"/>
    </xf>
    <xf numFmtId="6" fontId="16" fillId="7" borderId="6" xfId="9" applyNumberFormat="1" applyFont="1" applyFill="1" applyBorder="1" applyAlignment="1">
      <alignment horizontal="center" vertical="center" wrapText="1"/>
    </xf>
    <xf numFmtId="6" fontId="16" fillId="6" borderId="6" xfId="9" applyNumberFormat="1" applyFont="1" applyFill="1" applyBorder="1" applyAlignment="1">
      <alignment horizontal="center" vertical="center" wrapText="1"/>
    </xf>
    <xf numFmtId="6" fontId="16" fillId="8" borderId="6" xfId="9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10" fillId="0" borderId="0" xfId="6" applyFont="1" applyAlignment="1">
      <alignment horizontal="left" vertical="center" wrapText="1"/>
    </xf>
    <xf numFmtId="164" fontId="20" fillId="9" borderId="8" xfId="0" applyNumberFormat="1" applyFont="1" applyFill="1" applyBorder="1" applyAlignment="1">
      <alignment horizontal="center" vertical="center" wrapText="1"/>
    </xf>
    <xf numFmtId="164" fontId="4" fillId="10" borderId="8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5" fontId="20" fillId="9" borderId="1" xfId="7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wrapText="1"/>
    </xf>
    <xf numFmtId="0" fontId="3" fillId="5" borderId="8" xfId="7" applyFont="1" applyFill="1" applyBorder="1" applyAlignment="1">
      <alignment horizontal="center" vertical="center" wrapText="1"/>
    </xf>
    <xf numFmtId="0" fontId="2" fillId="5" borderId="8" xfId="7" applyFill="1" applyBorder="1" applyAlignment="1">
      <alignment horizontal="left" vertical="center" wrapText="1"/>
    </xf>
    <xf numFmtId="0" fontId="2" fillId="5" borderId="8" xfId="7" applyFill="1" applyBorder="1" applyAlignment="1">
      <alignment vertical="center" wrapText="1"/>
    </xf>
    <xf numFmtId="0" fontId="2" fillId="5" borderId="8" xfId="7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9" fontId="5" fillId="5" borderId="8" xfId="0" applyNumberFormat="1" applyFont="1" applyFill="1" applyBorder="1" applyAlignment="1">
      <alignment horizontal="center" vertical="center" wrapText="1"/>
    </xf>
    <xf numFmtId="0" fontId="15" fillId="5" borderId="8" xfId="7" applyFont="1" applyFill="1" applyBorder="1" applyAlignment="1">
      <alignment horizontal="left" vertical="center" wrapText="1"/>
    </xf>
    <xf numFmtId="0" fontId="2" fillId="10" borderId="8" xfId="7" applyFill="1" applyBorder="1" applyAlignment="1">
      <alignment vertical="center" wrapText="1"/>
    </xf>
    <xf numFmtId="0" fontId="2" fillId="10" borderId="8" xfId="7" applyFill="1" applyBorder="1" applyAlignment="1">
      <alignment horizontal="center" vertical="center" wrapText="1"/>
    </xf>
    <xf numFmtId="164" fontId="5" fillId="10" borderId="8" xfId="0" applyNumberFormat="1" applyFont="1" applyFill="1" applyBorder="1" applyAlignment="1">
      <alignment horizontal="center" vertical="center" wrapText="1"/>
    </xf>
    <xf numFmtId="9" fontId="5" fillId="10" borderId="8" xfId="0" applyNumberFormat="1" applyFont="1" applyFill="1" applyBorder="1" applyAlignment="1">
      <alignment horizontal="center" vertical="center" wrapText="1"/>
    </xf>
    <xf numFmtId="0" fontId="2" fillId="10" borderId="8" xfId="7" applyFill="1" applyBorder="1" applyAlignment="1">
      <alignment horizontal="left" vertical="center" wrapText="1"/>
    </xf>
    <xf numFmtId="0" fontId="15" fillId="10" borderId="8" xfId="7" applyFont="1" applyFill="1" applyBorder="1" applyAlignment="1">
      <alignment horizontal="left" vertical="center" wrapText="1"/>
    </xf>
    <xf numFmtId="0" fontId="2" fillId="11" borderId="8" xfId="7" applyFill="1" applyBorder="1" applyAlignment="1">
      <alignment horizontal="center" vertical="center" wrapText="1"/>
    </xf>
    <xf numFmtId="0" fontId="2" fillId="11" borderId="8" xfId="7" applyFill="1" applyBorder="1" applyAlignment="1">
      <alignment horizontal="left" vertical="center" wrapText="1"/>
    </xf>
    <xf numFmtId="0" fontId="2" fillId="0" borderId="8" xfId="7" applyBorder="1" applyAlignment="1">
      <alignment horizontal="left" vertical="center" wrapText="1"/>
    </xf>
    <xf numFmtId="0" fontId="2" fillId="0" borderId="8" xfId="7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31" fillId="0" borderId="0" xfId="6" applyFont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0" fontId="29" fillId="0" borderId="0" xfId="6" applyFont="1" applyAlignment="1">
      <alignment horizontal="center" vertical="center" wrapText="1"/>
    </xf>
    <xf numFmtId="0" fontId="28" fillId="0" borderId="7" xfId="6" applyFont="1" applyBorder="1" applyAlignment="1">
      <alignment horizontal="center" vertical="center" wrapText="1"/>
    </xf>
    <xf numFmtId="0" fontId="29" fillId="0" borderId="7" xfId="6" applyFont="1" applyBorder="1" applyAlignment="1">
      <alignment horizontal="center" vertical="center" wrapText="1"/>
    </xf>
    <xf numFmtId="0" fontId="5" fillId="0" borderId="0" xfId="5" applyAlignment="1">
      <alignment wrapText="1"/>
    </xf>
    <xf numFmtId="0" fontId="3" fillId="0" borderId="3" xfId="7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2" fillId="0" borderId="6" xfId="6" applyFont="1" applyBorder="1" applyAlignment="1">
      <alignment horizontal="left" vertical="center" wrapText="1"/>
    </xf>
    <xf numFmtId="0" fontId="17" fillId="9" borderId="9" xfId="3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9" borderId="9" xfId="3" applyFont="1" applyFill="1" applyBorder="1" applyAlignment="1">
      <alignment horizontal="center" vertical="center" wrapText="1"/>
    </xf>
    <xf numFmtId="0" fontId="33" fillId="9" borderId="10" xfId="3" applyFont="1" applyFill="1" applyBorder="1" applyAlignment="1">
      <alignment horizontal="center" vertical="center" wrapText="1"/>
    </xf>
    <xf numFmtId="0" fontId="17" fillId="9" borderId="9" xfId="3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0" xfId="6" applyFont="1" applyBorder="1" applyAlignment="1">
      <alignment horizontal="left" vertical="center" wrapText="1"/>
    </xf>
    <xf numFmtId="0" fontId="22" fillId="9" borderId="12" xfId="5" applyFont="1" applyFill="1" applyBorder="1" applyAlignment="1">
      <alignment horizontal="center" vertical="center"/>
    </xf>
    <xf numFmtId="0" fontId="22" fillId="9" borderId="13" xfId="5" applyFont="1" applyFill="1" applyBorder="1" applyAlignment="1">
      <alignment horizontal="center" vertical="center"/>
    </xf>
    <xf numFmtId="0" fontId="21" fillId="9" borderId="13" xfId="5" applyFont="1" applyFill="1" applyBorder="1" applyAlignment="1">
      <alignment horizontal="center" vertical="center"/>
    </xf>
    <xf numFmtId="44" fontId="22" fillId="9" borderId="13" xfId="5" applyNumberFormat="1" applyFont="1" applyFill="1" applyBorder="1" applyAlignment="1">
      <alignment horizontal="center" vertical="center"/>
    </xf>
    <xf numFmtId="1" fontId="21" fillId="9" borderId="13" xfId="5" applyNumberFormat="1" applyFont="1" applyFill="1" applyBorder="1" applyAlignment="1">
      <alignment horizontal="center" vertical="center"/>
    </xf>
    <xf numFmtId="1" fontId="21" fillId="9" borderId="13" xfId="5" applyNumberFormat="1" applyFont="1" applyFill="1" applyBorder="1" applyAlignment="1">
      <alignment horizontal="center"/>
    </xf>
    <xf numFmtId="1" fontId="21" fillId="9" borderId="11" xfId="5" applyNumberFormat="1" applyFont="1" applyFill="1" applyBorder="1" applyAlignment="1">
      <alignment horizontal="center"/>
    </xf>
    <xf numFmtId="0" fontId="22" fillId="9" borderId="14" xfId="5" applyFont="1" applyFill="1" applyBorder="1" applyAlignment="1">
      <alignment vertical="center"/>
    </xf>
    <xf numFmtId="0" fontId="22" fillId="9" borderId="0" xfId="5" applyFont="1" applyFill="1" applyBorder="1" applyAlignment="1">
      <alignment vertical="center"/>
    </xf>
    <xf numFmtId="0" fontId="22" fillId="9" borderId="0" xfId="5" applyFont="1" applyFill="1" applyBorder="1" applyAlignment="1">
      <alignment horizontal="center" vertical="center"/>
    </xf>
    <xf numFmtId="44" fontId="22" fillId="9" borderId="0" xfId="5" applyNumberFormat="1" applyFont="1" applyFill="1" applyBorder="1" applyAlignment="1">
      <alignment horizontal="center" vertical="center"/>
    </xf>
    <xf numFmtId="164" fontId="21" fillId="9" borderId="0" xfId="5" applyNumberFormat="1" applyFont="1" applyFill="1" applyBorder="1" applyAlignment="1">
      <alignment horizontal="center" vertical="center"/>
    </xf>
    <xf numFmtId="164" fontId="21" fillId="9" borderId="0" xfId="5" applyNumberFormat="1" applyFont="1" applyFill="1" applyBorder="1" applyAlignment="1">
      <alignment horizontal="center"/>
    </xf>
    <xf numFmtId="164" fontId="21" fillId="9" borderId="11" xfId="5" applyNumberFormat="1" applyFont="1" applyFill="1" applyBorder="1" applyAlignment="1">
      <alignment horizontal="center" vertical="center"/>
    </xf>
    <xf numFmtId="164" fontId="21" fillId="9" borderId="11" xfId="5" applyNumberFormat="1" applyFont="1" applyFill="1" applyBorder="1" applyAlignment="1">
      <alignment horizontal="center"/>
    </xf>
    <xf numFmtId="0" fontId="23" fillId="9" borderId="11" xfId="5" applyFont="1" applyFill="1" applyBorder="1" applyAlignment="1">
      <alignment horizontal="center" vertical="center"/>
    </xf>
    <xf numFmtId="0" fontId="21" fillId="9" borderId="11" xfId="5" applyFont="1" applyFill="1" applyBorder="1" applyAlignment="1">
      <alignment horizontal="center" vertical="center"/>
    </xf>
    <xf numFmtId="44" fontId="23" fillId="9" borderId="11" xfId="5" applyNumberFormat="1" applyFont="1" applyFill="1" applyBorder="1" applyAlignment="1">
      <alignment horizontal="center" vertical="center"/>
    </xf>
    <xf numFmtId="164" fontId="23" fillId="9" borderId="11" xfId="5" applyNumberFormat="1" applyFont="1" applyFill="1" applyBorder="1" applyAlignment="1">
      <alignment horizontal="center" vertical="center"/>
    </xf>
    <xf numFmtId="164" fontId="23" fillId="9" borderId="15" xfId="5" applyNumberFormat="1" applyFont="1" applyFill="1" applyBorder="1" applyAlignment="1">
      <alignment horizontal="center" vertical="center"/>
    </xf>
    <xf numFmtId="0" fontId="10" fillId="0" borderId="11" xfId="5" applyFont="1" applyBorder="1" applyAlignment="1">
      <alignment vertical="center"/>
    </xf>
    <xf numFmtId="0" fontId="10" fillId="0" borderId="11" xfId="5" applyFont="1" applyBorder="1" applyAlignment="1">
      <alignment horizontal="center" vertical="center"/>
    </xf>
    <xf numFmtId="44" fontId="10" fillId="0" borderId="11" xfId="5" applyNumberFormat="1" applyFont="1" applyBorder="1" applyAlignment="1">
      <alignment horizontal="center" vertical="center"/>
    </xf>
    <xf numFmtId="164" fontId="10" fillId="0" borderId="11" xfId="5" applyNumberFormat="1" applyFont="1" applyBorder="1" applyAlignment="1">
      <alignment horizontal="center" vertical="center"/>
    </xf>
    <xf numFmtId="164" fontId="10" fillId="0" borderId="11" xfId="5" applyNumberFormat="1" applyFont="1" applyBorder="1" applyAlignment="1">
      <alignment horizontal="center"/>
    </xf>
    <xf numFmtId="164" fontId="11" fillId="0" borderId="11" xfId="5" applyNumberFormat="1" applyFont="1" applyBorder="1" applyAlignment="1">
      <alignment horizontal="center" vertical="center"/>
    </xf>
    <xf numFmtId="9" fontId="10" fillId="0" borderId="15" xfId="5" applyNumberFormat="1" applyFont="1" applyBorder="1" applyAlignment="1">
      <alignment horizontal="center" vertical="center"/>
    </xf>
    <xf numFmtId="164" fontId="10" fillId="10" borderId="11" xfId="5" applyNumberFormat="1" applyFont="1" applyFill="1" applyBorder="1"/>
    <xf numFmtId="0" fontId="10" fillId="0" borderId="11" xfId="5" applyFont="1" applyFill="1" applyBorder="1" applyAlignment="1" applyProtection="1">
      <alignment vertical="center"/>
      <protection locked="0"/>
    </xf>
    <xf numFmtId="0" fontId="10" fillId="0" borderId="11" xfId="5" applyFont="1" applyFill="1" applyBorder="1" applyAlignment="1">
      <alignment vertical="center"/>
    </xf>
    <xf numFmtId="0" fontId="10" fillId="0" borderId="11" xfId="5" applyFont="1" applyFill="1" applyBorder="1" applyAlignment="1">
      <alignment horizontal="center" vertical="center"/>
    </xf>
    <xf numFmtId="44" fontId="10" fillId="7" borderId="11" xfId="5" applyNumberFormat="1" applyFont="1" applyFill="1" applyBorder="1" applyAlignment="1">
      <alignment horizontal="center" vertical="center"/>
    </xf>
    <xf numFmtId="0" fontId="10" fillId="7" borderId="11" xfId="5" applyFont="1" applyFill="1" applyBorder="1"/>
    <xf numFmtId="0" fontId="11" fillId="7" borderId="11" xfId="5" applyFont="1" applyFill="1" applyBorder="1"/>
    <xf numFmtId="0" fontId="10" fillId="7" borderId="11" xfId="5" applyFont="1" applyFill="1" applyBorder="1" applyAlignment="1">
      <alignment horizontal="center" vertical="center"/>
    </xf>
    <xf numFmtId="9" fontId="10" fillId="7" borderId="11" xfId="5" applyNumberFormat="1" applyFont="1" applyFill="1" applyBorder="1" applyAlignment="1">
      <alignment horizontal="center" vertical="center"/>
    </xf>
    <xf numFmtId="1" fontId="21" fillId="9" borderId="16" xfId="5" applyNumberFormat="1" applyFont="1" applyFill="1" applyBorder="1" applyAlignment="1">
      <alignment horizontal="center" vertical="center"/>
    </xf>
    <xf numFmtId="164" fontId="21" fillId="9" borderId="17" xfId="5" applyNumberFormat="1" applyFont="1" applyFill="1" applyBorder="1" applyAlignment="1">
      <alignment horizontal="center" vertical="center"/>
    </xf>
    <xf numFmtId="0" fontId="27" fillId="0" borderId="11" xfId="5" applyFont="1" applyBorder="1" applyAlignment="1">
      <alignment horizontal="center" vertical="center"/>
    </xf>
    <xf numFmtId="9" fontId="10" fillId="0" borderId="11" xfId="5" applyNumberFormat="1" applyFont="1" applyBorder="1" applyAlignment="1">
      <alignment horizontal="center" vertical="center"/>
    </xf>
    <xf numFmtId="0" fontId="27" fillId="0" borderId="11" xfId="5" applyFont="1" applyBorder="1" applyAlignment="1">
      <alignment vertical="center"/>
    </xf>
  </cellXfs>
  <cellStyles count="10">
    <cellStyle name="20% - Accent3" xfId="1" builtinId="38"/>
    <cellStyle name="20% - Accent3 2" xfId="9" xr:uid="{C40FBCA5-05B8-4520-9E82-82A6F49F35AD}"/>
    <cellStyle name="40% - Accent3" xfId="2" builtinId="39"/>
    <cellStyle name="40% - Accent3 2" xfId="8" xr:uid="{FDF65269-C3C3-4A0A-9A33-54D748C5D6A6}"/>
    <cellStyle name="Accent3" xfId="3" builtinId="37"/>
    <cellStyle name="Hyperlink" xfId="4" builtinId="8"/>
    <cellStyle name="Normal" xfId="0" builtinId="0"/>
    <cellStyle name="Normal 2" xfId="5" xr:uid="{00000000-0005-0000-0000-000005000000}"/>
    <cellStyle name="Normal 2 2 2" xfId="6" xr:uid="{00000000-0005-0000-0000-000006000000}"/>
    <cellStyle name="Normal_Sheet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396240</xdr:colOff>
      <xdr:row>0</xdr:row>
      <xdr:rowOff>15240</xdr:rowOff>
    </xdr:from>
    <xdr:to>
      <xdr:col>4</xdr:col>
      <xdr:colOff>1612265</xdr:colOff>
      <xdr:row>3</xdr:row>
      <xdr:rowOff>27305</xdr:rowOff>
    </xdr:to>
    <xdr:pic>
      <xdr:nvPicPr>
        <xdr:cNvPr id="22540" name="Picture 2">
          <a:extLst>
            <a:ext uri="{FF2B5EF4-FFF2-40B4-BE49-F238E27FC236}">
              <a16:creationId xmlns:a16="http://schemas.microsoft.com/office/drawing/2014/main" id="{039B5E01-EBB8-0898-2670-439390CA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15240"/>
          <a:ext cx="12192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9525</xdr:rowOff>
    </xdr:from>
    <xdr:to>
      <xdr:col>3</xdr:col>
      <xdr:colOff>1733550</xdr:colOff>
      <xdr:row>3</xdr:row>
      <xdr:rowOff>31115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F53D33D-7874-49A9-B6CE-094C5A42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525"/>
          <a:ext cx="1219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qstarter.com/" TargetMode="External"/><Relationship Id="rId13" Type="http://schemas.openxmlformats.org/officeDocument/2006/relationships/hyperlink" Target="mailto:tkrusling@gemcitytire.com" TargetMode="External"/><Relationship Id="rId3" Type="http://schemas.openxmlformats.org/officeDocument/2006/relationships/hyperlink" Target="mailto:aroberts@american-bus-inc.com" TargetMode="External"/><Relationship Id="rId7" Type="http://schemas.openxmlformats.org/officeDocument/2006/relationships/hyperlink" Target="mailto:mzwiesler@daytontireinc.com" TargetMode="External"/><Relationship Id="rId12" Type="http://schemas.openxmlformats.org/officeDocument/2006/relationships/hyperlink" Target="http://www.wselectronics.com/" TargetMode="External"/><Relationship Id="rId2" Type="http://schemas.openxmlformats.org/officeDocument/2006/relationships/hyperlink" Target="mailto:wjb1946@aol.com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c-wtire.com/" TargetMode="External"/><Relationship Id="rId6" Type="http://schemas.openxmlformats.org/officeDocument/2006/relationships/hyperlink" Target="mailto:dqstarter@gmail.com" TargetMode="External"/><Relationship Id="rId11" Type="http://schemas.openxmlformats.org/officeDocument/2006/relationships/hyperlink" Target="mailto:sales@" TargetMode="External"/><Relationship Id="rId5" Type="http://schemas.openxmlformats.org/officeDocument/2006/relationships/hyperlink" Target="http://www.daytontireinc.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rismertire.com/" TargetMode="External"/><Relationship Id="rId4" Type="http://schemas.openxmlformats.org/officeDocument/2006/relationships/hyperlink" Target="http://www.american-bus-inc.com/" TargetMode="External"/><Relationship Id="rId9" Type="http://schemas.openxmlformats.org/officeDocument/2006/relationships/hyperlink" Target="mailto:tsettles@grismertire.com" TargetMode="External"/><Relationship Id="rId14" Type="http://schemas.openxmlformats.org/officeDocument/2006/relationships/hyperlink" Target="http://www.gemcitytir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geltrax.com/" TargetMode="External"/><Relationship Id="rId2" Type="http://schemas.openxmlformats.org/officeDocument/2006/relationships/hyperlink" Target="http://www.american-bus-inc.com/" TargetMode="External"/><Relationship Id="rId1" Type="http://schemas.openxmlformats.org/officeDocument/2006/relationships/hyperlink" Target="mailto:aroberts@american-bus-inc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tina.parker@angeltrax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E30"/>
  <sheetViews>
    <sheetView tabSelected="1" view="pageBreakPreview" zoomScaleNormal="100" zoomScaleSheetLayoutView="100" workbookViewId="0">
      <selection activeCell="B36" sqref="B36"/>
    </sheetView>
  </sheetViews>
  <sheetFormatPr defaultRowHeight="12.75" x14ac:dyDescent="0.2"/>
  <cols>
    <col min="1" max="1" width="16.7109375" customWidth="1"/>
    <col min="2" max="2" width="29.28515625" bestFit="1" customWidth="1"/>
    <col min="3" max="3" width="21.28515625" bestFit="1" customWidth="1"/>
    <col min="4" max="4" width="27.85546875" bestFit="1" customWidth="1"/>
    <col min="5" max="5" width="27.5703125" bestFit="1" customWidth="1"/>
    <col min="6" max="7" width="0" hidden="1" customWidth="1"/>
  </cols>
  <sheetData>
    <row r="1" spans="1:5" ht="18" x14ac:dyDescent="0.2">
      <c r="A1" s="172" t="s">
        <v>418</v>
      </c>
      <c r="B1" s="173"/>
      <c r="C1" s="173"/>
      <c r="D1" s="173"/>
      <c r="E1" s="173"/>
    </row>
    <row r="2" spans="1:5" ht="18" x14ac:dyDescent="0.2">
      <c r="A2" s="172" t="s">
        <v>419</v>
      </c>
      <c r="B2" s="173"/>
      <c r="C2" s="173"/>
      <c r="D2" s="173"/>
      <c r="E2" s="173"/>
    </row>
    <row r="3" spans="1:5" ht="18" x14ac:dyDescent="0.2">
      <c r="A3" s="174" t="s">
        <v>704</v>
      </c>
      <c r="B3" s="175"/>
      <c r="C3" s="175"/>
      <c r="D3" s="175"/>
      <c r="E3" s="175"/>
    </row>
    <row r="4" spans="1:5" ht="18" x14ac:dyDescent="0.2">
      <c r="A4" s="54"/>
      <c r="B4" s="55"/>
      <c r="C4" s="55"/>
      <c r="D4" s="55"/>
      <c r="E4" s="55"/>
    </row>
    <row r="5" spans="1:5" ht="34.5" x14ac:dyDescent="0.2">
      <c r="A5" s="58" t="s">
        <v>159</v>
      </c>
      <c r="B5" s="57" t="s">
        <v>420</v>
      </c>
      <c r="C5" s="57" t="s">
        <v>421</v>
      </c>
      <c r="D5" s="57" t="s">
        <v>422</v>
      </c>
      <c r="E5" s="57" t="s">
        <v>469</v>
      </c>
    </row>
    <row r="6" spans="1:5" ht="17.25" x14ac:dyDescent="0.2">
      <c r="A6" s="58" t="s">
        <v>423</v>
      </c>
      <c r="B6" s="21" t="s">
        <v>424</v>
      </c>
      <c r="C6" s="22" t="s">
        <v>425</v>
      </c>
      <c r="D6" s="32" t="s">
        <v>426</v>
      </c>
      <c r="E6" s="23" t="s">
        <v>472</v>
      </c>
    </row>
    <row r="7" spans="1:5" ht="17.25" x14ac:dyDescent="0.2">
      <c r="A7" s="58"/>
      <c r="B7" s="21" t="s">
        <v>428</v>
      </c>
      <c r="C7" s="22" t="s">
        <v>429</v>
      </c>
      <c r="D7" s="32" t="s">
        <v>430</v>
      </c>
      <c r="E7" s="23" t="s">
        <v>473</v>
      </c>
    </row>
    <row r="8" spans="1:5" ht="17.25" x14ac:dyDescent="0.2">
      <c r="A8" s="58" t="s">
        <v>432</v>
      </c>
      <c r="B8" s="21" t="s">
        <v>433</v>
      </c>
      <c r="C8" s="22" t="s">
        <v>434</v>
      </c>
      <c r="D8" s="32" t="s">
        <v>435</v>
      </c>
      <c r="E8" s="23" t="s">
        <v>667</v>
      </c>
    </row>
    <row r="9" spans="1:5" ht="17.25" x14ac:dyDescent="0.2">
      <c r="A9" s="58" t="s">
        <v>437</v>
      </c>
      <c r="B9" s="24" t="s">
        <v>438</v>
      </c>
      <c r="C9" s="33" t="s">
        <v>668</v>
      </c>
      <c r="D9" s="26" t="s">
        <v>439</v>
      </c>
      <c r="E9" s="25" t="s">
        <v>669</v>
      </c>
    </row>
    <row r="10" spans="1:5" ht="17.25" x14ac:dyDescent="0.2">
      <c r="A10" s="58" t="s">
        <v>441</v>
      </c>
      <c r="B10" s="26" t="s">
        <v>442</v>
      </c>
      <c r="C10" s="33" t="s">
        <v>670</v>
      </c>
      <c r="D10" s="26" t="s">
        <v>671</v>
      </c>
      <c r="E10" s="33" t="s">
        <v>474</v>
      </c>
    </row>
    <row r="11" spans="1:5" ht="17.25" x14ac:dyDescent="0.2">
      <c r="A11" s="58" t="s">
        <v>444</v>
      </c>
      <c r="B11" s="21" t="s">
        <v>445</v>
      </c>
      <c r="C11" s="22" t="s">
        <v>446</v>
      </c>
      <c r="D11" s="32" t="s">
        <v>447</v>
      </c>
      <c r="E11" s="23" t="s">
        <v>475</v>
      </c>
    </row>
    <row r="12" spans="1:5" ht="17.25" x14ac:dyDescent="0.2">
      <c r="A12" s="58" t="s">
        <v>449</v>
      </c>
      <c r="B12" s="21" t="s">
        <v>450</v>
      </c>
      <c r="C12" s="22" t="s">
        <v>451</v>
      </c>
      <c r="D12" s="32" t="s">
        <v>452</v>
      </c>
      <c r="E12" s="23"/>
    </row>
    <row r="13" spans="1:5" ht="33" x14ac:dyDescent="0.2">
      <c r="A13" s="58" t="s">
        <v>454</v>
      </c>
      <c r="B13" s="21" t="s">
        <v>455</v>
      </c>
      <c r="C13" s="22" t="s">
        <v>706</v>
      </c>
      <c r="D13" s="32" t="s">
        <v>658</v>
      </c>
      <c r="E13" s="23" t="s">
        <v>706</v>
      </c>
    </row>
    <row r="14" spans="1:5" ht="82.5" x14ac:dyDescent="0.2">
      <c r="A14" s="58" t="s">
        <v>456</v>
      </c>
      <c r="B14" s="27"/>
      <c r="C14" s="28"/>
      <c r="D14" s="34" t="s">
        <v>470</v>
      </c>
      <c r="E14" s="29"/>
    </row>
    <row r="15" spans="1:5" ht="17.25" x14ac:dyDescent="0.2">
      <c r="A15" s="58" t="s">
        <v>458</v>
      </c>
      <c r="B15" s="21" t="s">
        <v>459</v>
      </c>
      <c r="C15" s="35" t="s">
        <v>468</v>
      </c>
      <c r="D15" s="34" t="s">
        <v>459</v>
      </c>
      <c r="E15" s="23" t="s">
        <v>471</v>
      </c>
    </row>
    <row r="16" spans="1:5" ht="17.25" x14ac:dyDescent="0.2">
      <c r="A16" s="30"/>
      <c r="B16" s="31"/>
      <c r="C16" s="31"/>
      <c r="D16" s="31"/>
      <c r="E16" s="31"/>
    </row>
    <row r="17" spans="1:5" ht="17.25" x14ac:dyDescent="0.2">
      <c r="A17" s="185" t="s">
        <v>159</v>
      </c>
      <c r="B17" s="181" t="s">
        <v>315</v>
      </c>
      <c r="C17" s="181" t="s">
        <v>461</v>
      </c>
      <c r="D17" s="183" t="s">
        <v>647</v>
      </c>
      <c r="E17" s="180"/>
    </row>
    <row r="18" spans="1:5" ht="16.5" x14ac:dyDescent="0.2">
      <c r="A18" s="186"/>
      <c r="B18" s="182"/>
      <c r="C18" s="182"/>
      <c r="D18" s="184" t="s">
        <v>720</v>
      </c>
      <c r="E18" s="180"/>
    </row>
    <row r="19" spans="1:5" ht="17.25" x14ac:dyDescent="0.2">
      <c r="A19" s="58" t="s">
        <v>423</v>
      </c>
      <c r="B19" s="21" t="s">
        <v>427</v>
      </c>
      <c r="C19" s="22" t="s">
        <v>462</v>
      </c>
      <c r="D19" s="32" t="s">
        <v>478</v>
      </c>
      <c r="E19" s="31"/>
    </row>
    <row r="20" spans="1:5" ht="17.25" x14ac:dyDescent="0.2">
      <c r="A20" s="58"/>
      <c r="B20" s="21" t="s">
        <v>431</v>
      </c>
      <c r="C20" s="22" t="s">
        <v>429</v>
      </c>
      <c r="D20" s="32" t="s">
        <v>479</v>
      </c>
      <c r="E20" s="31"/>
    </row>
    <row r="21" spans="1:5" ht="17.25" x14ac:dyDescent="0.2">
      <c r="A21" s="58" t="s">
        <v>432</v>
      </c>
      <c r="B21" s="21" t="s">
        <v>436</v>
      </c>
      <c r="C21" s="22" t="s">
        <v>476</v>
      </c>
      <c r="D21" s="32" t="s">
        <v>718</v>
      </c>
      <c r="E21" s="31"/>
    </row>
    <row r="22" spans="1:5" ht="17.25" x14ac:dyDescent="0.2">
      <c r="A22" s="58" t="s">
        <v>437</v>
      </c>
      <c r="B22" s="24" t="s">
        <v>440</v>
      </c>
      <c r="C22" s="25" t="s">
        <v>477</v>
      </c>
      <c r="D22" s="24" t="s">
        <v>719</v>
      </c>
      <c r="E22" s="31"/>
    </row>
    <row r="23" spans="1:5" ht="17.25" x14ac:dyDescent="0.2">
      <c r="A23" s="58" t="s">
        <v>441</v>
      </c>
      <c r="B23" s="24" t="s">
        <v>443</v>
      </c>
      <c r="C23" s="25" t="s">
        <v>672</v>
      </c>
      <c r="D23" s="26" t="s">
        <v>673</v>
      </c>
      <c r="E23" s="31"/>
    </row>
    <row r="24" spans="1:5" ht="17.25" x14ac:dyDescent="0.2">
      <c r="A24" s="58" t="s">
        <v>444</v>
      </c>
      <c r="B24" s="21" t="s">
        <v>448</v>
      </c>
      <c r="C24" s="22" t="s">
        <v>463</v>
      </c>
      <c r="D24" s="32" t="s">
        <v>480</v>
      </c>
      <c r="E24" s="31"/>
    </row>
    <row r="25" spans="1:5" ht="17.25" x14ac:dyDescent="0.2">
      <c r="A25" s="58" t="s">
        <v>449</v>
      </c>
      <c r="B25" s="21" t="s">
        <v>453</v>
      </c>
      <c r="C25" s="22" t="s">
        <v>464</v>
      </c>
      <c r="D25" s="32" t="s">
        <v>481</v>
      </c>
      <c r="E25" s="31"/>
    </row>
    <row r="26" spans="1:5" ht="17.25" x14ac:dyDescent="0.2">
      <c r="A26" s="58" t="s">
        <v>454</v>
      </c>
      <c r="B26" s="21" t="s">
        <v>712</v>
      </c>
      <c r="C26" s="22" t="s">
        <v>713</v>
      </c>
      <c r="D26" s="34" t="s">
        <v>706</v>
      </c>
      <c r="E26" s="31"/>
    </row>
    <row r="27" spans="1:5" ht="82.5" x14ac:dyDescent="0.2">
      <c r="A27" s="58" t="s">
        <v>456</v>
      </c>
      <c r="B27" s="27" t="s">
        <v>457</v>
      </c>
      <c r="C27" s="28" t="s">
        <v>694</v>
      </c>
      <c r="D27" s="34" t="s">
        <v>646</v>
      </c>
      <c r="E27" s="31"/>
    </row>
    <row r="28" spans="1:5" ht="17.25" x14ac:dyDescent="0.2">
      <c r="A28" s="58" t="s">
        <v>458</v>
      </c>
      <c r="B28" s="21" t="s">
        <v>460</v>
      </c>
      <c r="C28" s="22" t="s">
        <v>466</v>
      </c>
      <c r="D28" s="32" t="s">
        <v>459</v>
      </c>
      <c r="E28" s="31"/>
    </row>
    <row r="29" spans="1:5" x14ac:dyDescent="0.2">
      <c r="A29" s="187"/>
      <c r="B29" s="187"/>
      <c r="C29" s="187"/>
      <c r="D29" s="187"/>
      <c r="E29" s="187"/>
    </row>
    <row r="30" spans="1:5" ht="20.25" x14ac:dyDescent="0.2">
      <c r="A30" s="170" t="s">
        <v>467</v>
      </c>
      <c r="B30" s="171"/>
      <c r="C30" s="171"/>
      <c r="D30" s="171"/>
      <c r="E30" s="171"/>
    </row>
  </sheetData>
  <mergeCells count="7">
    <mergeCell ref="A30:E30"/>
    <mergeCell ref="A1:E1"/>
    <mergeCell ref="A2:E2"/>
    <mergeCell ref="A3:E3"/>
    <mergeCell ref="B17:B18"/>
    <mergeCell ref="C17:C18"/>
    <mergeCell ref="A17:A18"/>
  </mergeCells>
  <hyperlinks>
    <hyperlink ref="C10" r:id="rId1" xr:uid="{00000000-0004-0000-0000-000000000000}"/>
    <hyperlink ref="C9" r:id="rId2" xr:uid="{00000000-0004-0000-0000-000001000000}"/>
    <hyperlink ref="B9" r:id="rId3" xr:uid="{00000000-0004-0000-0000-000002000000}"/>
    <hyperlink ref="B10" r:id="rId4" xr:uid="{00000000-0004-0000-0000-000003000000}"/>
    <hyperlink ref="E10" r:id="rId5" xr:uid="{00000000-0004-0000-0000-000008000000}"/>
    <hyperlink ref="D9" r:id="rId6" xr:uid="{00000000-0004-0000-0000-00000A000000}"/>
    <hyperlink ref="E9" r:id="rId7" xr:uid="{00000000-0004-0000-0000-00000B000000}"/>
    <hyperlink ref="D10" r:id="rId8" xr:uid="{00000000-0004-0000-0000-00000E000000}"/>
    <hyperlink ref="C22" r:id="rId9" xr:uid="{A2883C1C-59CF-46C8-BFEA-ABCC7A03D88D}"/>
    <hyperlink ref="C23" r:id="rId10" xr:uid="{8884DFBC-8064-4D7C-A44E-6BCD49F26A8A}"/>
    <hyperlink ref="D22" r:id="rId11" display="sales@" xr:uid="{AE299906-7904-48F3-992C-7A37AC763156}"/>
    <hyperlink ref="D23" r:id="rId12" xr:uid="{8236EDDA-75C8-4F01-BA98-330C818463E2}"/>
    <hyperlink ref="B22" r:id="rId13" xr:uid="{7318A22A-F4B7-4A4A-9F04-1A4EAA91A26A}"/>
    <hyperlink ref="B23" r:id="rId14" xr:uid="{CA747BA4-32FF-40F8-81F3-1E6FD0C282D6}"/>
  </hyperlinks>
  <printOptions horizontalCentered="1" verticalCentered="1"/>
  <pageMargins left="0.2" right="0.2" top="0.2" bottom="0.2" header="0.3" footer="0.3"/>
  <pageSetup scale="87" orientation="landscape" horizontalDpi="1200" verticalDpi="12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2F2E-98F6-41C8-AE72-214FBCED25DF}">
  <sheetPr>
    <tabColor theme="8" tint="-0.249977111117893"/>
  </sheetPr>
  <dimension ref="A1:D19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7.140625" style="137" customWidth="1"/>
    <col min="2" max="4" width="29.85546875" style="137" customWidth="1"/>
    <col min="5" max="16384" width="9.140625" style="137"/>
  </cols>
  <sheetData>
    <row r="1" spans="1:4" ht="18" x14ac:dyDescent="0.2">
      <c r="A1" s="172" t="s">
        <v>418</v>
      </c>
      <c r="B1" s="173"/>
      <c r="C1" s="173"/>
      <c r="D1" s="176"/>
    </row>
    <row r="2" spans="1:4" ht="18" x14ac:dyDescent="0.2">
      <c r="A2" s="172" t="s">
        <v>482</v>
      </c>
      <c r="B2" s="173"/>
      <c r="C2" s="173"/>
      <c r="D2" s="176"/>
    </row>
    <row r="3" spans="1:4" ht="18" x14ac:dyDescent="0.2">
      <c r="A3" s="172" t="s">
        <v>704</v>
      </c>
      <c r="B3" s="173"/>
      <c r="C3" s="173"/>
      <c r="D3" s="176"/>
    </row>
    <row r="4" spans="1:4" ht="18" x14ac:dyDescent="0.2">
      <c r="A4" s="134"/>
      <c r="B4" s="135"/>
      <c r="C4" s="135"/>
      <c r="D4" s="136"/>
    </row>
    <row r="5" spans="1:4" ht="18" x14ac:dyDescent="0.2">
      <c r="A5" s="46"/>
      <c r="B5" s="47"/>
      <c r="C5" s="47"/>
    </row>
    <row r="6" spans="1:4" ht="34.5" x14ac:dyDescent="0.2">
      <c r="A6" s="58" t="s">
        <v>159</v>
      </c>
      <c r="B6" s="57" t="s">
        <v>420</v>
      </c>
      <c r="C6" s="57" t="s">
        <v>483</v>
      </c>
      <c r="D6" s="57" t="s">
        <v>695</v>
      </c>
    </row>
    <row r="7" spans="1:4" ht="17.25" x14ac:dyDescent="0.2">
      <c r="A7" s="58" t="s">
        <v>423</v>
      </c>
      <c r="B7" s="138" t="s">
        <v>424</v>
      </c>
      <c r="C7" s="139" t="s">
        <v>484</v>
      </c>
      <c r="D7" s="140" t="s">
        <v>490</v>
      </c>
    </row>
    <row r="8" spans="1:4" ht="17.25" x14ac:dyDescent="0.2">
      <c r="A8" s="58"/>
      <c r="B8" s="138" t="s">
        <v>428</v>
      </c>
      <c r="C8" s="139" t="s">
        <v>485</v>
      </c>
      <c r="D8" s="140" t="s">
        <v>491</v>
      </c>
    </row>
    <row r="9" spans="1:4" ht="17.25" x14ac:dyDescent="0.2">
      <c r="A9" s="58" t="s">
        <v>432</v>
      </c>
      <c r="B9" s="138" t="s">
        <v>433</v>
      </c>
      <c r="C9" s="139" t="s">
        <v>682</v>
      </c>
      <c r="D9" s="140" t="s">
        <v>492</v>
      </c>
    </row>
    <row r="10" spans="1:4" ht="17.25" x14ac:dyDescent="0.2">
      <c r="A10" s="58" t="s">
        <v>437</v>
      </c>
      <c r="B10" s="24" t="s">
        <v>438</v>
      </c>
      <c r="C10" s="33" t="s">
        <v>683</v>
      </c>
      <c r="D10" s="24" t="s">
        <v>703</v>
      </c>
    </row>
    <row r="11" spans="1:4" ht="17.25" x14ac:dyDescent="0.2">
      <c r="A11" s="58" t="s">
        <v>441</v>
      </c>
      <c r="B11" s="26" t="s">
        <v>442</v>
      </c>
      <c r="C11" s="33" t="s">
        <v>486</v>
      </c>
      <c r="D11" s="24" t="s">
        <v>493</v>
      </c>
    </row>
    <row r="12" spans="1:4" ht="17.25" x14ac:dyDescent="0.2">
      <c r="A12" s="58" t="s">
        <v>444</v>
      </c>
      <c r="B12" s="138" t="s">
        <v>445</v>
      </c>
      <c r="C12" s="139" t="s">
        <v>487</v>
      </c>
      <c r="D12" s="140" t="s">
        <v>494</v>
      </c>
    </row>
    <row r="13" spans="1:4" ht="17.25" x14ac:dyDescent="0.2">
      <c r="A13" s="58" t="s">
        <v>449</v>
      </c>
      <c r="B13" s="138" t="s">
        <v>450</v>
      </c>
      <c r="C13" s="139" t="s">
        <v>488</v>
      </c>
      <c r="D13" s="140" t="s">
        <v>495</v>
      </c>
    </row>
    <row r="14" spans="1:4" ht="33" x14ac:dyDescent="0.2">
      <c r="A14" s="58" t="s">
        <v>454</v>
      </c>
      <c r="B14" s="138" t="s">
        <v>455</v>
      </c>
      <c r="C14" s="139" t="s">
        <v>705</v>
      </c>
      <c r="D14" s="140" t="s">
        <v>706</v>
      </c>
    </row>
    <row r="15" spans="1:4" ht="17.25" x14ac:dyDescent="0.2">
      <c r="A15" s="58" t="s">
        <v>456</v>
      </c>
      <c r="B15" s="141"/>
      <c r="C15" s="142" t="s">
        <v>489</v>
      </c>
      <c r="D15" s="143" t="s">
        <v>465</v>
      </c>
    </row>
    <row r="16" spans="1:4" ht="17.25" x14ac:dyDescent="0.2">
      <c r="A16" s="58" t="s">
        <v>458</v>
      </c>
      <c r="B16" s="138" t="s">
        <v>459</v>
      </c>
      <c r="C16" s="144" t="s">
        <v>459</v>
      </c>
      <c r="D16" s="140" t="s">
        <v>459</v>
      </c>
    </row>
    <row r="17" spans="1:4" ht="17.25" x14ac:dyDescent="0.2">
      <c r="A17" s="30"/>
      <c r="B17" s="31"/>
      <c r="C17" s="31"/>
      <c r="D17" s="31"/>
    </row>
    <row r="18" spans="1:4" ht="17.25" x14ac:dyDescent="0.2">
      <c r="A18" s="145"/>
      <c r="B18" s="146"/>
      <c r="C18" s="146"/>
      <c r="D18" s="146"/>
    </row>
    <row r="19" spans="1:4" ht="18.75" customHeight="1" x14ac:dyDescent="0.2">
      <c r="A19" s="170" t="s">
        <v>467</v>
      </c>
      <c r="B19" s="171"/>
      <c r="C19" s="171"/>
      <c r="D19" s="176"/>
    </row>
  </sheetData>
  <mergeCells count="4">
    <mergeCell ref="A1:D1"/>
    <mergeCell ref="A2:D2"/>
    <mergeCell ref="A3:D3"/>
    <mergeCell ref="A19:D19"/>
  </mergeCells>
  <hyperlinks>
    <hyperlink ref="B10" r:id="rId1" xr:uid="{E7499462-B74D-42C1-BC7A-9575C33B0F9E}"/>
    <hyperlink ref="B11" r:id="rId2" xr:uid="{EDFCA83C-2D95-4A58-A3DD-ACCB72AF0072}"/>
    <hyperlink ref="C11" r:id="rId3" xr:uid="{CF8D1F52-5D2F-4546-90DE-A08366554B1C}"/>
    <hyperlink ref="C10" r:id="rId4" xr:uid="{0E49AB2C-00B2-4C01-834E-B93F8FCB6CBE}"/>
  </hyperlinks>
  <printOptions horizontalCentered="1" verticalCentered="1"/>
  <pageMargins left="0.2" right="0.2" top="0.2" bottom="0.2" header="0.3" footer="0.3"/>
  <pageSetup orientation="landscape" horizontalDpi="1200" verticalDpi="12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499984740745262"/>
  </sheetPr>
  <dimension ref="A1:P22"/>
  <sheetViews>
    <sheetView view="pageBreakPreview" zoomScaleNormal="100" zoomScaleSheetLayoutView="100" workbookViewId="0">
      <pane ySplit="1" topLeftCell="A2" activePane="bottomLeft" state="frozen"/>
      <selection pane="bottomLeft" activeCell="F19" sqref="F19"/>
    </sheetView>
  </sheetViews>
  <sheetFormatPr defaultColWidth="8.85546875" defaultRowHeight="12.75" x14ac:dyDescent="0.2"/>
  <cols>
    <col min="1" max="1" width="10.7109375" style="1" bestFit="1" customWidth="1"/>
    <col min="2" max="2" width="13.42578125" style="1" bestFit="1" customWidth="1"/>
    <col min="3" max="3" width="25.5703125" style="1" bestFit="1" customWidth="1"/>
    <col min="4" max="4" width="15.42578125" style="1" bestFit="1" customWidth="1"/>
    <col min="5" max="5" width="11.5703125" style="1" bestFit="1" customWidth="1"/>
    <col min="6" max="6" width="13.7109375" style="1" bestFit="1" customWidth="1"/>
    <col min="7" max="7" width="8.28515625" style="2" hidden="1" customWidth="1"/>
    <col min="8" max="8" width="8.28515625" style="48" hidden="1" customWidth="1"/>
    <col min="9" max="9" width="8.42578125" style="2" hidden="1" customWidth="1"/>
    <col min="10" max="10" width="8.42578125" style="41" hidden="1" customWidth="1"/>
    <col min="11" max="11" width="9.85546875" style="2" hidden="1" customWidth="1"/>
    <col min="12" max="13" width="8.42578125" style="41" hidden="1" customWidth="1"/>
    <col min="14" max="14" width="8.42578125" style="151" customWidth="1"/>
    <col min="15" max="15" width="20.85546875" style="1" bestFit="1" customWidth="1"/>
    <col min="16" max="16" width="11.7109375" style="1" bestFit="1" customWidth="1"/>
    <col min="17" max="16384" width="8.85546875" style="1"/>
  </cols>
  <sheetData>
    <row r="1" spans="1:16" ht="25.5" x14ac:dyDescent="0.2">
      <c r="A1" s="70" t="s">
        <v>57</v>
      </c>
      <c r="B1" s="70" t="s">
        <v>0</v>
      </c>
      <c r="C1" s="70" t="s">
        <v>2</v>
      </c>
      <c r="D1" s="70" t="s">
        <v>86</v>
      </c>
      <c r="E1" s="71" t="s">
        <v>4</v>
      </c>
      <c r="F1" s="72" t="s">
        <v>105</v>
      </c>
      <c r="G1" s="72" t="s">
        <v>649</v>
      </c>
      <c r="H1" s="72" t="s">
        <v>648</v>
      </c>
      <c r="I1" s="72" t="s">
        <v>650</v>
      </c>
      <c r="J1" s="73" t="s">
        <v>651</v>
      </c>
      <c r="K1" s="72" t="s">
        <v>674</v>
      </c>
      <c r="L1" s="72" t="s">
        <v>650</v>
      </c>
      <c r="M1" s="73" t="s">
        <v>651</v>
      </c>
      <c r="N1" s="150" t="s">
        <v>707</v>
      </c>
      <c r="O1" s="74" t="s">
        <v>56</v>
      </c>
      <c r="P1" s="74" t="s">
        <v>159</v>
      </c>
    </row>
    <row r="2" spans="1:16" x14ac:dyDescent="0.2">
      <c r="A2" s="75">
        <v>101</v>
      </c>
      <c r="B2" s="75" t="s">
        <v>58</v>
      </c>
      <c r="C2" s="76" t="s">
        <v>89</v>
      </c>
      <c r="D2" s="76" t="s">
        <v>87</v>
      </c>
      <c r="E2" s="76" t="s">
        <v>83</v>
      </c>
      <c r="F2" s="77" t="s">
        <v>264</v>
      </c>
      <c r="G2" s="77">
        <v>239</v>
      </c>
      <c r="H2" s="78">
        <v>259</v>
      </c>
      <c r="I2" s="77">
        <f>SUM(H2-G2)</f>
        <v>20</v>
      </c>
      <c r="J2" s="79">
        <f>SUM(H2/G2)-1</f>
        <v>8.3682008368200833E-2</v>
      </c>
      <c r="K2" s="78">
        <v>339</v>
      </c>
      <c r="L2" s="77">
        <f>SUM(K2-H2)</f>
        <v>80</v>
      </c>
      <c r="M2" s="79">
        <f>SUM(K2/H2)-1</f>
        <v>0.30888030888030893</v>
      </c>
      <c r="N2" s="78">
        <v>339</v>
      </c>
      <c r="O2" s="80" t="s">
        <v>265</v>
      </c>
      <c r="P2" s="81" t="s">
        <v>289</v>
      </c>
    </row>
    <row r="3" spans="1:16" x14ac:dyDescent="0.2">
      <c r="A3" s="75">
        <v>101</v>
      </c>
      <c r="B3" s="75" t="s">
        <v>58</v>
      </c>
      <c r="C3" s="76" t="s">
        <v>89</v>
      </c>
      <c r="D3" s="76" t="s">
        <v>684</v>
      </c>
      <c r="E3" s="76"/>
      <c r="F3" s="77"/>
      <c r="G3" s="77"/>
      <c r="H3" s="78"/>
      <c r="I3" s="77"/>
      <c r="J3" s="79"/>
      <c r="K3" s="78">
        <v>209</v>
      </c>
      <c r="L3" s="77">
        <f t="shared" ref="L3:L22" si="0">SUM(K3-H3)</f>
        <v>209</v>
      </c>
      <c r="M3" s="79"/>
      <c r="N3" s="78">
        <v>209</v>
      </c>
      <c r="O3" s="80" t="s">
        <v>684</v>
      </c>
      <c r="P3" s="81" t="s">
        <v>289</v>
      </c>
    </row>
    <row r="4" spans="1:16" ht="25.5" x14ac:dyDescent="0.2">
      <c r="A4" s="75">
        <v>102</v>
      </c>
      <c r="B4" s="75" t="s">
        <v>58</v>
      </c>
      <c r="C4" s="76" t="s">
        <v>89</v>
      </c>
      <c r="D4" s="76" t="s">
        <v>88</v>
      </c>
      <c r="E4" s="76" t="s">
        <v>83</v>
      </c>
      <c r="F4" s="77" t="s">
        <v>266</v>
      </c>
      <c r="G4" s="77">
        <v>169</v>
      </c>
      <c r="H4" s="78">
        <v>189</v>
      </c>
      <c r="I4" s="77">
        <f t="shared" ref="I4:I22" si="1">SUM(H4-G4)</f>
        <v>20</v>
      </c>
      <c r="J4" s="79">
        <f t="shared" ref="J4:J21" si="2">SUM(H4/G4)-1</f>
        <v>0.11834319526627213</v>
      </c>
      <c r="K4" s="78">
        <v>189</v>
      </c>
      <c r="L4" s="77">
        <f t="shared" si="0"/>
        <v>0</v>
      </c>
      <c r="M4" s="79">
        <f t="shared" ref="M4:M22" si="3">SUM(K4/H4)-1</f>
        <v>0</v>
      </c>
      <c r="N4" s="78">
        <v>189</v>
      </c>
      <c r="O4" s="80" t="s">
        <v>267</v>
      </c>
      <c r="P4" s="81" t="s">
        <v>289</v>
      </c>
    </row>
    <row r="5" spans="1:16" ht="25.5" x14ac:dyDescent="0.2">
      <c r="A5" s="75">
        <v>103</v>
      </c>
      <c r="B5" s="75" t="s">
        <v>58</v>
      </c>
      <c r="C5" s="76" t="s">
        <v>90</v>
      </c>
      <c r="D5" s="76" t="s">
        <v>87</v>
      </c>
      <c r="E5" s="76" t="s">
        <v>83</v>
      </c>
      <c r="F5" s="77" t="s">
        <v>268</v>
      </c>
      <c r="G5" s="77">
        <v>149</v>
      </c>
      <c r="H5" s="78">
        <v>179</v>
      </c>
      <c r="I5" s="77">
        <f t="shared" si="1"/>
        <v>30</v>
      </c>
      <c r="J5" s="79">
        <f t="shared" si="2"/>
        <v>0.20134228187919456</v>
      </c>
      <c r="K5" s="78">
        <v>189</v>
      </c>
      <c r="L5" s="77">
        <f t="shared" si="0"/>
        <v>10</v>
      </c>
      <c r="M5" s="79">
        <f t="shared" si="3"/>
        <v>5.5865921787709549E-2</v>
      </c>
      <c r="N5" s="78">
        <v>209</v>
      </c>
      <c r="O5" s="80" t="s">
        <v>709</v>
      </c>
      <c r="P5" s="81" t="s">
        <v>289</v>
      </c>
    </row>
    <row r="6" spans="1:16" ht="25.5" x14ac:dyDescent="0.2">
      <c r="A6" s="75">
        <v>104</v>
      </c>
      <c r="B6" s="75" t="s">
        <v>58</v>
      </c>
      <c r="C6" s="76" t="s">
        <v>90</v>
      </c>
      <c r="D6" s="76" t="s">
        <v>88</v>
      </c>
      <c r="E6" s="76" t="s">
        <v>83</v>
      </c>
      <c r="F6" s="77" t="s">
        <v>269</v>
      </c>
      <c r="G6" s="77">
        <v>329</v>
      </c>
      <c r="H6" s="78">
        <v>329</v>
      </c>
      <c r="I6" s="77">
        <f t="shared" si="1"/>
        <v>0</v>
      </c>
      <c r="J6" s="79">
        <f t="shared" si="2"/>
        <v>0</v>
      </c>
      <c r="K6" s="78">
        <v>329</v>
      </c>
      <c r="L6" s="77">
        <f t="shared" si="0"/>
        <v>0</v>
      </c>
      <c r="M6" s="79">
        <f t="shared" si="3"/>
        <v>0</v>
      </c>
      <c r="N6" s="78">
        <v>329</v>
      </c>
      <c r="O6" s="80" t="s">
        <v>270</v>
      </c>
      <c r="P6" s="81" t="s">
        <v>289</v>
      </c>
    </row>
    <row r="7" spans="1:16" x14ac:dyDescent="0.2">
      <c r="A7" s="75">
        <v>105</v>
      </c>
      <c r="B7" s="75" t="s">
        <v>58</v>
      </c>
      <c r="C7" s="76" t="s">
        <v>91</v>
      </c>
      <c r="D7" s="76" t="s">
        <v>87</v>
      </c>
      <c r="E7" s="76" t="s">
        <v>83</v>
      </c>
      <c r="F7" s="77" t="s">
        <v>271</v>
      </c>
      <c r="G7" s="77">
        <v>399</v>
      </c>
      <c r="H7" s="78">
        <v>429</v>
      </c>
      <c r="I7" s="77">
        <f t="shared" si="1"/>
        <v>30</v>
      </c>
      <c r="J7" s="79">
        <f t="shared" si="2"/>
        <v>7.5187969924812137E-2</v>
      </c>
      <c r="K7" s="78">
        <v>469</v>
      </c>
      <c r="L7" s="77">
        <f t="shared" si="0"/>
        <v>40</v>
      </c>
      <c r="M7" s="79">
        <f t="shared" si="3"/>
        <v>9.3240093240093191E-2</v>
      </c>
      <c r="N7" s="78">
        <v>539</v>
      </c>
      <c r="O7" s="80" t="s">
        <v>710</v>
      </c>
      <c r="P7" s="81" t="s">
        <v>289</v>
      </c>
    </row>
    <row r="8" spans="1:16" ht="25.5" x14ac:dyDescent="0.2">
      <c r="A8" s="75">
        <v>106</v>
      </c>
      <c r="B8" s="75" t="s">
        <v>58</v>
      </c>
      <c r="C8" s="76" t="s">
        <v>91</v>
      </c>
      <c r="D8" s="76" t="s">
        <v>88</v>
      </c>
      <c r="E8" s="76" t="s">
        <v>83</v>
      </c>
      <c r="F8" s="77" t="s">
        <v>272</v>
      </c>
      <c r="G8" s="77">
        <v>349</v>
      </c>
      <c r="H8" s="78">
        <v>349</v>
      </c>
      <c r="I8" s="77">
        <f t="shared" si="1"/>
        <v>0</v>
      </c>
      <c r="J8" s="79">
        <f t="shared" si="2"/>
        <v>0</v>
      </c>
      <c r="K8" s="78">
        <v>349</v>
      </c>
      <c r="L8" s="77">
        <f t="shared" si="0"/>
        <v>0</v>
      </c>
      <c r="M8" s="79">
        <f t="shared" si="3"/>
        <v>0</v>
      </c>
      <c r="N8" s="78">
        <v>349</v>
      </c>
      <c r="O8" s="80" t="s">
        <v>273</v>
      </c>
      <c r="P8" s="81" t="s">
        <v>289</v>
      </c>
    </row>
    <row r="9" spans="1:16" x14ac:dyDescent="0.2">
      <c r="A9" s="75">
        <v>107</v>
      </c>
      <c r="B9" s="75" t="s">
        <v>58</v>
      </c>
      <c r="C9" s="76" t="s">
        <v>92</v>
      </c>
      <c r="D9" s="76" t="s">
        <v>87</v>
      </c>
      <c r="E9" s="76" t="s">
        <v>83</v>
      </c>
      <c r="F9" s="77" t="s">
        <v>274</v>
      </c>
      <c r="G9" s="77">
        <v>379</v>
      </c>
      <c r="H9" s="78">
        <v>379</v>
      </c>
      <c r="I9" s="77">
        <f t="shared" si="1"/>
        <v>0</v>
      </c>
      <c r="J9" s="79">
        <f t="shared" si="2"/>
        <v>0</v>
      </c>
      <c r="K9" s="78">
        <v>489</v>
      </c>
      <c r="L9" s="77">
        <f t="shared" si="0"/>
        <v>110</v>
      </c>
      <c r="M9" s="79">
        <f t="shared" si="3"/>
        <v>0.29023746701846975</v>
      </c>
      <c r="N9" s="78">
        <v>489</v>
      </c>
      <c r="O9" s="80" t="s">
        <v>265</v>
      </c>
      <c r="P9" s="81" t="s">
        <v>289</v>
      </c>
    </row>
    <row r="10" spans="1:16" x14ac:dyDescent="0.2">
      <c r="A10" s="75">
        <v>107</v>
      </c>
      <c r="B10" s="75" t="s">
        <v>58</v>
      </c>
      <c r="C10" s="76" t="s">
        <v>92</v>
      </c>
      <c r="D10" s="76" t="s">
        <v>684</v>
      </c>
      <c r="E10" s="76"/>
      <c r="F10" s="77"/>
      <c r="G10" s="77"/>
      <c r="H10" s="78"/>
      <c r="I10" s="77"/>
      <c r="J10" s="79"/>
      <c r="K10" s="78">
        <v>229</v>
      </c>
      <c r="L10" s="77"/>
      <c r="M10" s="79"/>
      <c r="N10" s="78">
        <v>299</v>
      </c>
      <c r="O10" s="80" t="s">
        <v>684</v>
      </c>
      <c r="P10" s="81" t="s">
        <v>289</v>
      </c>
    </row>
    <row r="11" spans="1:16" ht="25.5" x14ac:dyDescent="0.2">
      <c r="A11" s="75">
        <v>108</v>
      </c>
      <c r="B11" s="75" t="s">
        <v>58</v>
      </c>
      <c r="C11" s="76" t="s">
        <v>92</v>
      </c>
      <c r="D11" s="76" t="s">
        <v>88</v>
      </c>
      <c r="E11" s="76" t="s">
        <v>83</v>
      </c>
      <c r="F11" s="77" t="s">
        <v>275</v>
      </c>
      <c r="G11" s="77">
        <v>239</v>
      </c>
      <c r="H11" s="78">
        <v>269</v>
      </c>
      <c r="I11" s="77">
        <f t="shared" si="1"/>
        <v>30</v>
      </c>
      <c r="J11" s="79">
        <f t="shared" si="2"/>
        <v>0.12552301255230125</v>
      </c>
      <c r="K11" s="78">
        <v>269</v>
      </c>
      <c r="L11" s="77">
        <f t="shared" si="0"/>
        <v>0</v>
      </c>
      <c r="M11" s="79">
        <f t="shared" si="3"/>
        <v>0</v>
      </c>
      <c r="N11" s="78">
        <v>269</v>
      </c>
      <c r="O11" s="80" t="s">
        <v>267</v>
      </c>
      <c r="P11" s="81" t="s">
        <v>289</v>
      </c>
    </row>
    <row r="12" spans="1:16" x14ac:dyDescent="0.2">
      <c r="A12" s="75">
        <v>109</v>
      </c>
      <c r="B12" s="75" t="s">
        <v>58</v>
      </c>
      <c r="C12" s="76" t="s">
        <v>91</v>
      </c>
      <c r="D12" s="76" t="s">
        <v>87</v>
      </c>
      <c r="E12" s="76" t="s">
        <v>84</v>
      </c>
      <c r="F12" s="77" t="s">
        <v>276</v>
      </c>
      <c r="G12" s="77">
        <v>309</v>
      </c>
      <c r="H12" s="78">
        <v>349</v>
      </c>
      <c r="I12" s="77">
        <f t="shared" si="1"/>
        <v>40</v>
      </c>
      <c r="J12" s="79">
        <f t="shared" si="2"/>
        <v>0.12944983818770228</v>
      </c>
      <c r="K12" s="78">
        <v>379</v>
      </c>
      <c r="L12" s="77">
        <f t="shared" si="0"/>
        <v>30</v>
      </c>
      <c r="M12" s="79">
        <f t="shared" si="3"/>
        <v>8.5959885386819535E-2</v>
      </c>
      <c r="N12" s="78">
        <v>289</v>
      </c>
      <c r="O12" s="81" t="s">
        <v>684</v>
      </c>
      <c r="P12" s="81" t="s">
        <v>289</v>
      </c>
    </row>
    <row r="13" spans="1:16" ht="25.5" x14ac:dyDescent="0.2">
      <c r="A13" s="75">
        <v>110</v>
      </c>
      <c r="B13" s="75" t="s">
        <v>58</v>
      </c>
      <c r="C13" s="76" t="s">
        <v>91</v>
      </c>
      <c r="D13" s="76" t="s">
        <v>88</v>
      </c>
      <c r="E13" s="76" t="s">
        <v>84</v>
      </c>
      <c r="F13" s="77" t="s">
        <v>277</v>
      </c>
      <c r="G13" s="77">
        <v>209</v>
      </c>
      <c r="H13" s="78">
        <v>209</v>
      </c>
      <c r="I13" s="77">
        <f t="shared" si="1"/>
        <v>0</v>
      </c>
      <c r="J13" s="79">
        <f t="shared" si="2"/>
        <v>0</v>
      </c>
      <c r="K13" s="78">
        <v>209</v>
      </c>
      <c r="L13" s="77">
        <f t="shared" si="0"/>
        <v>0</v>
      </c>
      <c r="M13" s="79">
        <f t="shared" si="3"/>
        <v>0</v>
      </c>
      <c r="N13" s="78">
        <v>209</v>
      </c>
      <c r="O13" s="80" t="s">
        <v>278</v>
      </c>
      <c r="P13" s="81" t="s">
        <v>289</v>
      </c>
    </row>
    <row r="14" spans="1:16" x14ac:dyDescent="0.2">
      <c r="A14" s="75">
        <v>111</v>
      </c>
      <c r="B14" s="75" t="s">
        <v>58</v>
      </c>
      <c r="C14" s="76" t="s">
        <v>92</v>
      </c>
      <c r="D14" s="76" t="s">
        <v>87</v>
      </c>
      <c r="E14" s="76" t="s">
        <v>84</v>
      </c>
      <c r="F14" s="77" t="s">
        <v>279</v>
      </c>
      <c r="G14" s="77">
        <v>339</v>
      </c>
      <c r="H14" s="78">
        <v>399</v>
      </c>
      <c r="I14" s="77">
        <f t="shared" si="1"/>
        <v>60</v>
      </c>
      <c r="J14" s="79">
        <f t="shared" si="2"/>
        <v>0.17699115044247793</v>
      </c>
      <c r="K14" s="78">
        <v>429</v>
      </c>
      <c r="L14" s="77">
        <f t="shared" si="0"/>
        <v>30</v>
      </c>
      <c r="M14" s="79">
        <f t="shared" si="3"/>
        <v>7.5187969924812137E-2</v>
      </c>
      <c r="N14" s="78">
        <v>299</v>
      </c>
      <c r="O14" s="81" t="s">
        <v>684</v>
      </c>
      <c r="P14" s="81" t="s">
        <v>289</v>
      </c>
    </row>
    <row r="15" spans="1:16" x14ac:dyDescent="0.2">
      <c r="A15" s="75">
        <v>111</v>
      </c>
      <c r="B15" s="75" t="s">
        <v>58</v>
      </c>
      <c r="C15" s="76" t="s">
        <v>92</v>
      </c>
      <c r="D15" s="76" t="s">
        <v>684</v>
      </c>
      <c r="E15" s="76"/>
      <c r="F15" s="77"/>
      <c r="G15" s="77"/>
      <c r="H15" s="78"/>
      <c r="I15" s="77"/>
      <c r="J15" s="79"/>
      <c r="K15" s="78">
        <v>289</v>
      </c>
      <c r="L15" s="77"/>
      <c r="M15" s="79"/>
      <c r="N15" s="78">
        <v>289</v>
      </c>
      <c r="O15" s="80" t="s">
        <v>684</v>
      </c>
      <c r="P15" s="81" t="s">
        <v>289</v>
      </c>
    </row>
    <row r="16" spans="1:16" ht="25.5" x14ac:dyDescent="0.2">
      <c r="A16" s="75">
        <v>112</v>
      </c>
      <c r="B16" s="75" t="s">
        <v>58</v>
      </c>
      <c r="C16" s="76" t="s">
        <v>92</v>
      </c>
      <c r="D16" s="76" t="s">
        <v>88</v>
      </c>
      <c r="E16" s="76" t="s">
        <v>84</v>
      </c>
      <c r="F16" s="77" t="s">
        <v>280</v>
      </c>
      <c r="G16" s="77">
        <v>239</v>
      </c>
      <c r="H16" s="78">
        <v>239</v>
      </c>
      <c r="I16" s="77">
        <f t="shared" si="1"/>
        <v>0</v>
      </c>
      <c r="J16" s="79">
        <f t="shared" si="2"/>
        <v>0</v>
      </c>
      <c r="K16" s="78">
        <v>239</v>
      </c>
      <c r="L16" s="77">
        <f t="shared" si="0"/>
        <v>0</v>
      </c>
      <c r="M16" s="79">
        <f t="shared" si="3"/>
        <v>0</v>
      </c>
      <c r="N16" s="78">
        <v>239</v>
      </c>
      <c r="O16" s="80" t="s">
        <v>267</v>
      </c>
      <c r="P16" s="81" t="s">
        <v>289</v>
      </c>
    </row>
    <row r="17" spans="1:16" ht="25.5" x14ac:dyDescent="0.2">
      <c r="A17" s="75">
        <v>113</v>
      </c>
      <c r="B17" s="75" t="s">
        <v>58</v>
      </c>
      <c r="C17" s="76" t="s">
        <v>93</v>
      </c>
      <c r="D17" s="76" t="s">
        <v>87</v>
      </c>
      <c r="E17" s="76" t="s">
        <v>84</v>
      </c>
      <c r="F17" s="77" t="s">
        <v>281</v>
      </c>
      <c r="G17" s="77">
        <v>159</v>
      </c>
      <c r="H17" s="78">
        <v>159</v>
      </c>
      <c r="I17" s="77">
        <f t="shared" si="1"/>
        <v>0</v>
      </c>
      <c r="J17" s="79">
        <f t="shared" si="2"/>
        <v>0</v>
      </c>
      <c r="K17" s="78">
        <v>159</v>
      </c>
      <c r="L17" s="77">
        <f t="shared" si="0"/>
        <v>0</v>
      </c>
      <c r="M17" s="79">
        <f t="shared" si="3"/>
        <v>0</v>
      </c>
      <c r="N17" s="78">
        <v>159</v>
      </c>
      <c r="O17" s="80" t="s">
        <v>282</v>
      </c>
      <c r="P17" s="81" t="s">
        <v>289</v>
      </c>
    </row>
    <row r="18" spans="1:16" ht="25.5" x14ac:dyDescent="0.2">
      <c r="A18" s="75">
        <v>114</v>
      </c>
      <c r="B18" s="75" t="s">
        <v>58</v>
      </c>
      <c r="C18" s="76" t="s">
        <v>93</v>
      </c>
      <c r="D18" s="76" t="s">
        <v>88</v>
      </c>
      <c r="E18" s="76" t="s">
        <v>84</v>
      </c>
      <c r="F18" s="77" t="s">
        <v>283</v>
      </c>
      <c r="G18" s="77">
        <v>149</v>
      </c>
      <c r="H18" s="78">
        <v>149</v>
      </c>
      <c r="I18" s="77">
        <f t="shared" si="1"/>
        <v>0</v>
      </c>
      <c r="J18" s="79">
        <f t="shared" si="2"/>
        <v>0</v>
      </c>
      <c r="K18" s="78">
        <v>149</v>
      </c>
      <c r="L18" s="77">
        <f t="shared" si="0"/>
        <v>0</v>
      </c>
      <c r="M18" s="79">
        <f t="shared" si="3"/>
        <v>0</v>
      </c>
      <c r="N18" s="78">
        <v>149</v>
      </c>
      <c r="O18" s="80" t="s">
        <v>284</v>
      </c>
      <c r="P18" s="81" t="s">
        <v>289</v>
      </c>
    </row>
    <row r="19" spans="1:16" ht="25.5" x14ac:dyDescent="0.2">
      <c r="A19" s="75">
        <v>115</v>
      </c>
      <c r="B19" s="75" t="s">
        <v>58</v>
      </c>
      <c r="C19" s="76" t="s">
        <v>94</v>
      </c>
      <c r="D19" s="76" t="s">
        <v>87</v>
      </c>
      <c r="E19" s="76" t="s">
        <v>84</v>
      </c>
      <c r="F19" s="77" t="s">
        <v>285</v>
      </c>
      <c r="G19" s="77">
        <v>169</v>
      </c>
      <c r="H19" s="78">
        <v>169</v>
      </c>
      <c r="I19" s="77">
        <f t="shared" si="1"/>
        <v>0</v>
      </c>
      <c r="J19" s="79">
        <f t="shared" si="2"/>
        <v>0</v>
      </c>
      <c r="K19" s="78">
        <v>169</v>
      </c>
      <c r="L19" s="77">
        <f t="shared" si="0"/>
        <v>0</v>
      </c>
      <c r="M19" s="79">
        <f t="shared" si="3"/>
        <v>0</v>
      </c>
      <c r="N19" s="78">
        <v>169</v>
      </c>
      <c r="O19" s="80" t="s">
        <v>282</v>
      </c>
      <c r="P19" s="81" t="s">
        <v>289</v>
      </c>
    </row>
    <row r="20" spans="1:16" ht="25.5" x14ac:dyDescent="0.2">
      <c r="A20" s="75">
        <v>116</v>
      </c>
      <c r="B20" s="75" t="s">
        <v>58</v>
      </c>
      <c r="C20" s="76" t="s">
        <v>94</v>
      </c>
      <c r="D20" s="76" t="s">
        <v>88</v>
      </c>
      <c r="E20" s="76" t="s">
        <v>84</v>
      </c>
      <c r="F20" s="77" t="s">
        <v>286</v>
      </c>
      <c r="G20" s="77">
        <v>149</v>
      </c>
      <c r="H20" s="78">
        <v>149</v>
      </c>
      <c r="I20" s="77">
        <f t="shared" si="1"/>
        <v>0</v>
      </c>
      <c r="J20" s="79">
        <f t="shared" si="2"/>
        <v>0</v>
      </c>
      <c r="K20" s="78">
        <v>149</v>
      </c>
      <c r="L20" s="77">
        <f t="shared" si="0"/>
        <v>0</v>
      </c>
      <c r="M20" s="79">
        <f t="shared" si="3"/>
        <v>0</v>
      </c>
      <c r="N20" s="78">
        <v>149</v>
      </c>
      <c r="O20" s="80" t="s">
        <v>267</v>
      </c>
      <c r="P20" s="81" t="s">
        <v>289</v>
      </c>
    </row>
    <row r="21" spans="1:16" ht="25.5" x14ac:dyDescent="0.2">
      <c r="A21" s="75">
        <v>117</v>
      </c>
      <c r="B21" s="75" t="s">
        <v>58</v>
      </c>
      <c r="C21" s="76" t="s">
        <v>95</v>
      </c>
      <c r="D21" s="76" t="s">
        <v>87</v>
      </c>
      <c r="E21" s="76" t="s">
        <v>85</v>
      </c>
      <c r="F21" s="77" t="s">
        <v>287</v>
      </c>
      <c r="G21" s="77">
        <v>289</v>
      </c>
      <c r="H21" s="78">
        <v>319</v>
      </c>
      <c r="I21" s="77">
        <f t="shared" si="1"/>
        <v>30</v>
      </c>
      <c r="J21" s="79">
        <f t="shared" si="2"/>
        <v>0.10380622837370246</v>
      </c>
      <c r="K21" s="78">
        <v>339</v>
      </c>
      <c r="L21" s="77">
        <f t="shared" si="0"/>
        <v>20</v>
      </c>
      <c r="M21" s="79">
        <f t="shared" si="3"/>
        <v>6.2695924764890387E-2</v>
      </c>
      <c r="N21" s="78">
        <v>339</v>
      </c>
      <c r="O21" s="81" t="s">
        <v>684</v>
      </c>
      <c r="P21" s="81" t="s">
        <v>289</v>
      </c>
    </row>
    <row r="22" spans="1:16" ht="25.5" x14ac:dyDescent="0.2">
      <c r="A22" s="75">
        <v>118</v>
      </c>
      <c r="B22" s="75" t="s">
        <v>58</v>
      </c>
      <c r="C22" s="76" t="s">
        <v>95</v>
      </c>
      <c r="D22" s="76" t="s">
        <v>88</v>
      </c>
      <c r="E22" s="76" t="s">
        <v>85</v>
      </c>
      <c r="F22" s="77" t="s">
        <v>288</v>
      </c>
      <c r="G22" s="77">
        <v>189</v>
      </c>
      <c r="H22" s="78">
        <v>189</v>
      </c>
      <c r="I22" s="77">
        <f t="shared" si="1"/>
        <v>0</v>
      </c>
      <c r="J22" s="79">
        <f>SUM(H22/G22)-1</f>
        <v>0</v>
      </c>
      <c r="K22" s="78">
        <v>199</v>
      </c>
      <c r="L22" s="77">
        <f t="shared" si="0"/>
        <v>10</v>
      </c>
      <c r="M22" s="79">
        <f t="shared" si="3"/>
        <v>5.2910052910053018E-2</v>
      </c>
      <c r="N22" s="78">
        <v>199</v>
      </c>
      <c r="O22" s="80" t="s">
        <v>267</v>
      </c>
      <c r="P22" s="81" t="s">
        <v>289</v>
      </c>
    </row>
  </sheetData>
  <sheetProtection autoFilter="0"/>
  <autoFilter ref="A1:P1" xr:uid="{00000000-0009-0000-0000-000002000000}"/>
  <printOptions horizontalCentered="1"/>
  <pageMargins left="0.2" right="0.2" top="1" bottom="0.75" header="0.3" footer="0.3"/>
  <pageSetup orientation="landscape" r:id="rId1"/>
  <headerFooter>
    <oddHeader xml:space="preserve">&amp;L&amp;"Arial,Bold"&amp;12EPC/META/OMERESA/STARK
Transportation Supply Bid Extension - Alternators&amp;R&amp;"Arial,Bold"&amp;12Pricing:  March 1, 2024 - February 28, 2025
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outlinePr summaryBelow="0"/>
  </sheetPr>
  <dimension ref="A1:P41"/>
  <sheetViews>
    <sheetView view="pageBreakPreview" zoomScaleNormal="100" zoomScaleSheetLayoutView="100" workbookViewId="0">
      <pane ySplit="1" topLeftCell="A2" activePane="bottomLeft" state="frozen"/>
      <selection pane="bottomLeft" activeCell="E11" sqref="E11"/>
    </sheetView>
  </sheetViews>
  <sheetFormatPr defaultColWidth="8.85546875" defaultRowHeight="12.75" outlineLevelRow="2" x14ac:dyDescent="0.2"/>
  <cols>
    <col min="1" max="1" width="9.28515625" style="1" bestFit="1" customWidth="1"/>
    <col min="2" max="2" width="20.28515625" style="1" bestFit="1" customWidth="1"/>
    <col min="3" max="3" width="11.5703125" style="1" customWidth="1"/>
    <col min="4" max="4" width="45.7109375" style="1" bestFit="1" customWidth="1"/>
    <col min="5" max="5" width="10.7109375" style="5" bestFit="1" customWidth="1"/>
    <col min="6" max="6" width="13.7109375" style="3" bestFit="1" customWidth="1"/>
    <col min="7" max="7" width="8.28515625" style="42" hidden="1" customWidth="1"/>
    <col min="8" max="8" width="8.28515625" style="5" hidden="1" customWidth="1"/>
    <col min="9" max="9" width="8.28515625" style="49" hidden="1" customWidth="1"/>
    <col min="10" max="10" width="8.28515625" style="50" hidden="1" customWidth="1"/>
    <col min="11" max="11" width="9.85546875" style="53" hidden="1" customWidth="1"/>
    <col min="12" max="12" width="8.28515625" style="53" hidden="1" customWidth="1"/>
    <col min="13" max="13" width="8.28515625" style="50" hidden="1" customWidth="1"/>
    <col min="14" max="14" width="9.140625" style="50" customWidth="1"/>
    <col min="15" max="15" width="11.7109375" style="9" bestFit="1" customWidth="1"/>
    <col min="16" max="16" width="0" style="1" hidden="1" customWidth="1"/>
    <col min="17" max="16384" width="8.85546875" style="1"/>
  </cols>
  <sheetData>
    <row r="1" spans="1:16" s="10" customFormat="1" ht="25.5" x14ac:dyDescent="0.2">
      <c r="A1" s="70" t="s">
        <v>57</v>
      </c>
      <c r="B1" s="70" t="s">
        <v>0</v>
      </c>
      <c r="C1" s="70" t="s">
        <v>1</v>
      </c>
      <c r="D1" s="70" t="s">
        <v>2</v>
      </c>
      <c r="E1" s="70" t="s">
        <v>4</v>
      </c>
      <c r="F1" s="70" t="s">
        <v>105</v>
      </c>
      <c r="G1" s="72" t="s">
        <v>649</v>
      </c>
      <c r="H1" s="74" t="s">
        <v>648</v>
      </c>
      <c r="I1" s="74" t="s">
        <v>650</v>
      </c>
      <c r="J1" s="82" t="s">
        <v>651</v>
      </c>
      <c r="K1" s="83" t="s">
        <v>674</v>
      </c>
      <c r="L1" s="83" t="s">
        <v>650</v>
      </c>
      <c r="M1" s="82" t="s">
        <v>651</v>
      </c>
      <c r="N1" s="82" t="s">
        <v>707</v>
      </c>
      <c r="O1" s="74" t="s">
        <v>159</v>
      </c>
      <c r="P1" s="11" t="s">
        <v>330</v>
      </c>
    </row>
    <row r="2" spans="1:16" s="12" customFormat="1" ht="1.1499999999999999" customHeight="1" outlineLevel="1" x14ac:dyDescent="0.2">
      <c r="A2" s="84" t="s">
        <v>335</v>
      </c>
      <c r="B2" s="85"/>
      <c r="C2" s="85"/>
      <c r="D2" s="86"/>
      <c r="E2" s="86"/>
      <c r="F2" s="85"/>
      <c r="G2" s="87"/>
      <c r="H2" s="88"/>
      <c r="I2" s="87"/>
      <c r="J2" s="87"/>
      <c r="K2" s="87"/>
      <c r="L2" s="87"/>
      <c r="M2" s="87"/>
      <c r="N2" s="87"/>
      <c r="O2" s="89"/>
      <c r="P2" s="12">
        <f>SUBTOTAL(3,P3:P3)</f>
        <v>0</v>
      </c>
    </row>
    <row r="3" spans="1:16" ht="25.5" outlineLevel="2" x14ac:dyDescent="0.2">
      <c r="A3" s="75">
        <v>701</v>
      </c>
      <c r="B3" s="75" t="s">
        <v>115</v>
      </c>
      <c r="C3" s="75" t="s">
        <v>113</v>
      </c>
      <c r="D3" s="76" t="s">
        <v>114</v>
      </c>
      <c r="E3" s="90" t="s">
        <v>160</v>
      </c>
      <c r="F3" s="91" t="s">
        <v>161</v>
      </c>
      <c r="G3" s="77">
        <v>52.1</v>
      </c>
      <c r="H3" s="78">
        <v>52.1</v>
      </c>
      <c r="I3" s="77">
        <f t="shared" ref="I3:I41" si="0">SUM(H3-G3)</f>
        <v>0</v>
      </c>
      <c r="J3" s="79">
        <f t="shared" ref="J3:J41" si="1">(H3/G3)-1</f>
        <v>0</v>
      </c>
      <c r="K3" s="77">
        <v>52.1</v>
      </c>
      <c r="L3" s="77">
        <f>SUM(K3-H3)</f>
        <v>0</v>
      </c>
      <c r="M3" s="79">
        <f>SUM(K3/H3)-1</f>
        <v>0</v>
      </c>
      <c r="N3" s="77">
        <v>52.1</v>
      </c>
      <c r="O3" s="92" t="s">
        <v>185</v>
      </c>
    </row>
    <row r="4" spans="1:16" ht="25.5" outlineLevel="2" x14ac:dyDescent="0.2">
      <c r="A4" s="75">
        <v>702</v>
      </c>
      <c r="B4" s="75" t="s">
        <v>127</v>
      </c>
      <c r="C4" s="75" t="s">
        <v>113</v>
      </c>
      <c r="D4" s="76" t="s">
        <v>126</v>
      </c>
      <c r="E4" s="90" t="s">
        <v>160</v>
      </c>
      <c r="F4" s="91" t="s">
        <v>162</v>
      </c>
      <c r="G4" s="77">
        <v>36.69</v>
      </c>
      <c r="H4" s="78">
        <v>36.69</v>
      </c>
      <c r="I4" s="77">
        <f t="shared" si="0"/>
        <v>0</v>
      </c>
      <c r="J4" s="79">
        <f t="shared" si="1"/>
        <v>0</v>
      </c>
      <c r="K4" s="77">
        <v>36.69</v>
      </c>
      <c r="L4" s="77">
        <f t="shared" ref="L4" si="2">SUM(K4-H4)</f>
        <v>0</v>
      </c>
      <c r="M4" s="79">
        <f t="shared" ref="M4" si="3">SUM(K4/H4)-1</f>
        <v>0</v>
      </c>
      <c r="N4" s="77">
        <v>36.69</v>
      </c>
      <c r="O4" s="92" t="s">
        <v>185</v>
      </c>
    </row>
    <row r="5" spans="1:16" ht="25.5" outlineLevel="2" x14ac:dyDescent="0.2">
      <c r="A5" s="75">
        <v>703</v>
      </c>
      <c r="B5" s="75" t="s">
        <v>115</v>
      </c>
      <c r="C5" s="75" t="s">
        <v>113</v>
      </c>
      <c r="D5" s="76" t="s">
        <v>116</v>
      </c>
      <c r="E5" s="90" t="s">
        <v>160</v>
      </c>
      <c r="F5" s="91" t="s">
        <v>163</v>
      </c>
      <c r="G5" s="77">
        <v>41.45</v>
      </c>
      <c r="H5" s="78">
        <v>64.540000000000006</v>
      </c>
      <c r="I5" s="77">
        <f t="shared" si="0"/>
        <v>23.090000000000003</v>
      </c>
      <c r="J5" s="79">
        <f t="shared" si="1"/>
        <v>0.55705669481302778</v>
      </c>
      <c r="K5" s="77">
        <v>64.540000000000006</v>
      </c>
      <c r="L5" s="77">
        <f t="shared" ref="L5" si="4">SUM(K5-H5)</f>
        <v>0</v>
      </c>
      <c r="M5" s="79">
        <f t="shared" ref="M5" si="5">SUM(K5/H5)-1</f>
        <v>0</v>
      </c>
      <c r="N5" s="77">
        <v>64.540000000000006</v>
      </c>
      <c r="O5" s="92" t="s">
        <v>185</v>
      </c>
    </row>
    <row r="6" spans="1:16" ht="25.5" outlineLevel="2" x14ac:dyDescent="0.2">
      <c r="A6" s="75">
        <v>704</v>
      </c>
      <c r="B6" s="75" t="s">
        <v>117</v>
      </c>
      <c r="C6" s="75" t="s">
        <v>113</v>
      </c>
      <c r="D6" s="76" t="s">
        <v>114</v>
      </c>
      <c r="E6" s="90" t="s">
        <v>160</v>
      </c>
      <c r="F6" s="91" t="s">
        <v>164</v>
      </c>
      <c r="G6" s="77">
        <v>35.9</v>
      </c>
      <c r="H6" s="78">
        <v>35.9</v>
      </c>
      <c r="I6" s="77">
        <f t="shared" si="0"/>
        <v>0</v>
      </c>
      <c r="J6" s="79">
        <f t="shared" si="1"/>
        <v>0</v>
      </c>
      <c r="K6" s="77">
        <v>35.9</v>
      </c>
      <c r="L6" s="77">
        <f t="shared" ref="L6" si="6">SUM(K6-H6)</f>
        <v>0</v>
      </c>
      <c r="M6" s="79">
        <f t="shared" ref="M6" si="7">SUM(K6/H6)-1</f>
        <v>0</v>
      </c>
      <c r="N6" s="77">
        <v>35.9</v>
      </c>
      <c r="O6" s="92" t="s">
        <v>185</v>
      </c>
    </row>
    <row r="7" spans="1:16" ht="25.5" outlineLevel="2" x14ac:dyDescent="0.2">
      <c r="A7" s="75">
        <v>705</v>
      </c>
      <c r="B7" s="75" t="s">
        <v>115</v>
      </c>
      <c r="C7" s="75" t="s">
        <v>113</v>
      </c>
      <c r="D7" s="76" t="s">
        <v>118</v>
      </c>
      <c r="E7" s="90" t="s">
        <v>160</v>
      </c>
      <c r="F7" s="91" t="s">
        <v>165</v>
      </c>
      <c r="G7" s="77">
        <v>27.41</v>
      </c>
      <c r="H7" s="78">
        <v>34.15</v>
      </c>
      <c r="I7" s="77">
        <f t="shared" si="0"/>
        <v>6.7399999999999984</v>
      </c>
      <c r="J7" s="79">
        <f t="shared" si="1"/>
        <v>0.24589565851878881</v>
      </c>
      <c r="K7" s="77">
        <v>34.15</v>
      </c>
      <c r="L7" s="77">
        <f t="shared" ref="L7" si="8">SUM(K7-H7)</f>
        <v>0</v>
      </c>
      <c r="M7" s="79">
        <f t="shared" ref="M7" si="9">SUM(K7/H7)-1</f>
        <v>0</v>
      </c>
      <c r="N7" s="77">
        <v>34.15</v>
      </c>
      <c r="O7" s="92" t="s">
        <v>185</v>
      </c>
    </row>
    <row r="8" spans="1:16" ht="25.5" outlineLevel="2" x14ac:dyDescent="0.2">
      <c r="A8" s="75">
        <v>706</v>
      </c>
      <c r="B8" s="75" t="s">
        <v>119</v>
      </c>
      <c r="C8" s="75" t="s">
        <v>113</v>
      </c>
      <c r="D8" s="76" t="s">
        <v>120</v>
      </c>
      <c r="E8" s="90" t="s">
        <v>160</v>
      </c>
      <c r="F8" s="91" t="s">
        <v>166</v>
      </c>
      <c r="G8" s="77">
        <v>26.58</v>
      </c>
      <c r="H8" s="78">
        <v>28.97</v>
      </c>
      <c r="I8" s="77">
        <f t="shared" si="0"/>
        <v>2.3900000000000006</v>
      </c>
      <c r="J8" s="79">
        <f t="shared" si="1"/>
        <v>8.9917231000752551E-2</v>
      </c>
      <c r="K8" s="77">
        <v>28.97</v>
      </c>
      <c r="L8" s="77">
        <f t="shared" ref="L8" si="10">SUM(K8-H8)</f>
        <v>0</v>
      </c>
      <c r="M8" s="79">
        <f t="shared" ref="M8" si="11">SUM(K8/H8)-1</f>
        <v>0</v>
      </c>
      <c r="N8" s="77">
        <v>28.97</v>
      </c>
      <c r="O8" s="92" t="s">
        <v>185</v>
      </c>
    </row>
    <row r="9" spans="1:16" ht="25.5" outlineLevel="2" x14ac:dyDescent="0.2">
      <c r="A9" s="75">
        <v>707</v>
      </c>
      <c r="B9" s="75" t="s">
        <v>128</v>
      </c>
      <c r="C9" s="75" t="s">
        <v>113</v>
      </c>
      <c r="D9" s="76" t="s">
        <v>129</v>
      </c>
      <c r="E9" s="90" t="s">
        <v>160</v>
      </c>
      <c r="F9" s="91" t="s">
        <v>165</v>
      </c>
      <c r="G9" s="77">
        <v>27.41</v>
      </c>
      <c r="H9" s="78">
        <v>34.15</v>
      </c>
      <c r="I9" s="77">
        <f t="shared" si="0"/>
        <v>6.7399999999999984</v>
      </c>
      <c r="J9" s="79">
        <f t="shared" si="1"/>
        <v>0.24589565851878881</v>
      </c>
      <c r="K9" s="77">
        <v>34.15</v>
      </c>
      <c r="L9" s="77">
        <f t="shared" ref="L9" si="12">SUM(K9-H9)</f>
        <v>0</v>
      </c>
      <c r="M9" s="79">
        <f t="shared" ref="M9" si="13">SUM(K9/H9)-1</f>
        <v>0</v>
      </c>
      <c r="N9" s="77">
        <v>34.15</v>
      </c>
      <c r="O9" s="92" t="s">
        <v>185</v>
      </c>
    </row>
    <row r="10" spans="1:16" ht="25.5" outlineLevel="2" x14ac:dyDescent="0.2">
      <c r="A10" s="75">
        <v>708</v>
      </c>
      <c r="B10" s="75" t="s">
        <v>135</v>
      </c>
      <c r="C10" s="75" t="s">
        <v>113</v>
      </c>
      <c r="D10" s="76" t="s">
        <v>136</v>
      </c>
      <c r="E10" s="90" t="s">
        <v>160</v>
      </c>
      <c r="F10" s="91" t="s">
        <v>167</v>
      </c>
      <c r="G10" s="77">
        <v>37.64</v>
      </c>
      <c r="H10" s="78">
        <v>43.96</v>
      </c>
      <c r="I10" s="77">
        <f t="shared" si="0"/>
        <v>6.32</v>
      </c>
      <c r="J10" s="79">
        <f t="shared" si="1"/>
        <v>0.16790648246546236</v>
      </c>
      <c r="K10" s="77">
        <v>43.96</v>
      </c>
      <c r="L10" s="77">
        <f t="shared" ref="L10" si="14">SUM(K10-H10)</f>
        <v>0</v>
      </c>
      <c r="M10" s="79">
        <f t="shared" ref="M10" si="15">SUM(K10/H10)-1</f>
        <v>0</v>
      </c>
      <c r="N10" s="77">
        <v>43.96</v>
      </c>
      <c r="O10" s="92" t="s">
        <v>185</v>
      </c>
    </row>
    <row r="11" spans="1:16" ht="25.5" outlineLevel="2" x14ac:dyDescent="0.2">
      <c r="A11" s="75">
        <v>709</v>
      </c>
      <c r="B11" s="75" t="s">
        <v>130</v>
      </c>
      <c r="C11" s="75" t="s">
        <v>113</v>
      </c>
      <c r="D11" s="76"/>
      <c r="E11" s="90" t="s">
        <v>160</v>
      </c>
      <c r="F11" s="91" t="s">
        <v>168</v>
      </c>
      <c r="G11" s="77">
        <v>93.49</v>
      </c>
      <c r="H11" s="78">
        <v>96.84</v>
      </c>
      <c r="I11" s="77">
        <f t="shared" si="0"/>
        <v>3.3500000000000085</v>
      </c>
      <c r="J11" s="79">
        <f t="shared" si="1"/>
        <v>3.5832709380682504E-2</v>
      </c>
      <c r="K11" s="77">
        <v>96.84</v>
      </c>
      <c r="L11" s="77">
        <f t="shared" ref="L11" si="16">SUM(K11-H11)</f>
        <v>0</v>
      </c>
      <c r="M11" s="79">
        <f t="shared" ref="M11" si="17">SUM(K11/H11)-1</f>
        <v>0</v>
      </c>
      <c r="N11" s="77">
        <v>96.84</v>
      </c>
      <c r="O11" s="92" t="s">
        <v>185</v>
      </c>
    </row>
    <row r="12" spans="1:16" ht="25.5" outlineLevel="2" x14ac:dyDescent="0.2">
      <c r="A12" s="75">
        <v>710</v>
      </c>
      <c r="B12" s="75" t="s">
        <v>115</v>
      </c>
      <c r="C12" s="75" t="s">
        <v>121</v>
      </c>
      <c r="D12" s="76" t="s">
        <v>114</v>
      </c>
      <c r="E12" s="90" t="s">
        <v>160</v>
      </c>
      <c r="F12" s="91" t="s">
        <v>169</v>
      </c>
      <c r="G12" s="77">
        <v>51.23</v>
      </c>
      <c r="H12" s="78">
        <v>51.23</v>
      </c>
      <c r="I12" s="77">
        <f t="shared" si="0"/>
        <v>0</v>
      </c>
      <c r="J12" s="79">
        <f t="shared" si="1"/>
        <v>0</v>
      </c>
      <c r="K12" s="77">
        <v>51.23</v>
      </c>
      <c r="L12" s="77">
        <f t="shared" ref="L12" si="18">SUM(K12-H12)</f>
        <v>0</v>
      </c>
      <c r="M12" s="79">
        <f t="shared" ref="M12" si="19">SUM(K12/H12)-1</f>
        <v>0</v>
      </c>
      <c r="N12" s="77">
        <v>51.23</v>
      </c>
      <c r="O12" s="92" t="s">
        <v>185</v>
      </c>
    </row>
    <row r="13" spans="1:16" ht="25.5" outlineLevel="2" x14ac:dyDescent="0.2">
      <c r="A13" s="75">
        <v>711</v>
      </c>
      <c r="B13" s="75" t="s">
        <v>115</v>
      </c>
      <c r="C13" s="75" t="s">
        <v>121</v>
      </c>
      <c r="D13" s="76" t="s">
        <v>122</v>
      </c>
      <c r="E13" s="90" t="s">
        <v>160</v>
      </c>
      <c r="F13" s="91" t="s">
        <v>165</v>
      </c>
      <c r="G13" s="77">
        <v>27.41</v>
      </c>
      <c r="H13" s="78">
        <v>34.15</v>
      </c>
      <c r="I13" s="77">
        <f t="shared" si="0"/>
        <v>6.7399999999999984</v>
      </c>
      <c r="J13" s="79">
        <f t="shared" si="1"/>
        <v>0.24589565851878881</v>
      </c>
      <c r="K13" s="77">
        <v>34.15</v>
      </c>
      <c r="L13" s="77">
        <f t="shared" ref="L13" si="20">SUM(K13-H13)</f>
        <v>0</v>
      </c>
      <c r="M13" s="79">
        <f t="shared" ref="M13" si="21">SUM(K13/H13)-1</f>
        <v>0</v>
      </c>
      <c r="N13" s="77">
        <v>34.15</v>
      </c>
      <c r="O13" s="92" t="s">
        <v>185</v>
      </c>
    </row>
    <row r="14" spans="1:16" ht="25.5" outlineLevel="2" x14ac:dyDescent="0.2">
      <c r="A14" s="75">
        <v>712</v>
      </c>
      <c r="B14" s="75" t="s">
        <v>115</v>
      </c>
      <c r="C14" s="75" t="s">
        <v>121</v>
      </c>
      <c r="D14" s="76" t="s">
        <v>116</v>
      </c>
      <c r="E14" s="90" t="s">
        <v>160</v>
      </c>
      <c r="F14" s="91" t="s">
        <v>170</v>
      </c>
      <c r="G14" s="77">
        <v>65.33</v>
      </c>
      <c r="H14" s="78">
        <v>66.53</v>
      </c>
      <c r="I14" s="77">
        <f t="shared" si="0"/>
        <v>1.2000000000000028</v>
      </c>
      <c r="J14" s="79">
        <f t="shared" si="1"/>
        <v>1.8368284096127452E-2</v>
      </c>
      <c r="K14" s="77">
        <v>66.53</v>
      </c>
      <c r="L14" s="77">
        <f t="shared" ref="L14" si="22">SUM(K14-H14)</f>
        <v>0</v>
      </c>
      <c r="M14" s="79">
        <f t="shared" ref="M14" si="23">SUM(K14/H14)-1</f>
        <v>0</v>
      </c>
      <c r="N14" s="77">
        <v>66.53</v>
      </c>
      <c r="O14" s="92" t="s">
        <v>185</v>
      </c>
    </row>
    <row r="15" spans="1:16" ht="25.5" outlineLevel="2" x14ac:dyDescent="0.2">
      <c r="A15" s="75">
        <v>713</v>
      </c>
      <c r="B15" s="75" t="s">
        <v>123</v>
      </c>
      <c r="C15" s="75" t="s">
        <v>121</v>
      </c>
      <c r="D15" s="76" t="s">
        <v>124</v>
      </c>
      <c r="E15" s="90" t="s">
        <v>160</v>
      </c>
      <c r="F15" s="91" t="s">
        <v>165</v>
      </c>
      <c r="G15" s="77">
        <v>27.41</v>
      </c>
      <c r="H15" s="78">
        <v>34.15</v>
      </c>
      <c r="I15" s="77">
        <f t="shared" si="0"/>
        <v>6.7399999999999984</v>
      </c>
      <c r="J15" s="79">
        <f t="shared" si="1"/>
        <v>0.24589565851878881</v>
      </c>
      <c r="K15" s="77">
        <v>34.15</v>
      </c>
      <c r="L15" s="77">
        <f t="shared" ref="L15" si="24">SUM(K15-H15)</f>
        <v>0</v>
      </c>
      <c r="M15" s="79">
        <f t="shared" ref="M15" si="25">SUM(K15/H15)-1</f>
        <v>0</v>
      </c>
      <c r="N15" s="77">
        <v>34.15</v>
      </c>
      <c r="O15" s="92" t="s">
        <v>185</v>
      </c>
    </row>
    <row r="16" spans="1:16" ht="25.5" outlineLevel="2" x14ac:dyDescent="0.2">
      <c r="A16" s="75">
        <v>714</v>
      </c>
      <c r="B16" s="75" t="s">
        <v>123</v>
      </c>
      <c r="C16" s="75" t="s">
        <v>121</v>
      </c>
      <c r="D16" s="76" t="s">
        <v>125</v>
      </c>
      <c r="E16" s="90" t="s">
        <v>160</v>
      </c>
      <c r="F16" s="91" t="s">
        <v>171</v>
      </c>
      <c r="G16" s="77">
        <v>64.900000000000006</v>
      </c>
      <c r="H16" s="78">
        <v>64.900000000000006</v>
      </c>
      <c r="I16" s="77">
        <f t="shared" si="0"/>
        <v>0</v>
      </c>
      <c r="J16" s="79">
        <f t="shared" si="1"/>
        <v>0</v>
      </c>
      <c r="K16" s="77">
        <v>64.900000000000006</v>
      </c>
      <c r="L16" s="77">
        <f t="shared" ref="L16" si="26">SUM(K16-H16)</f>
        <v>0</v>
      </c>
      <c r="M16" s="79">
        <f t="shared" ref="M16" si="27">SUM(K16/H16)-1</f>
        <v>0</v>
      </c>
      <c r="N16" s="77">
        <v>64.900000000000006</v>
      </c>
      <c r="O16" s="92" t="s">
        <v>185</v>
      </c>
    </row>
    <row r="17" spans="1:15" ht="25.5" outlineLevel="2" x14ac:dyDescent="0.2">
      <c r="A17" s="75">
        <v>715</v>
      </c>
      <c r="B17" s="75" t="s">
        <v>131</v>
      </c>
      <c r="C17" s="75" t="s">
        <v>156</v>
      </c>
      <c r="D17" s="76" t="s">
        <v>132</v>
      </c>
      <c r="E17" s="90" t="s">
        <v>160</v>
      </c>
      <c r="F17" s="91" t="s">
        <v>165</v>
      </c>
      <c r="G17" s="77">
        <v>27.41</v>
      </c>
      <c r="H17" s="78">
        <v>34.14</v>
      </c>
      <c r="I17" s="77">
        <f t="shared" si="0"/>
        <v>6.73</v>
      </c>
      <c r="J17" s="79">
        <f t="shared" si="1"/>
        <v>0.24553082816490335</v>
      </c>
      <c r="K17" s="77">
        <v>34.14</v>
      </c>
      <c r="L17" s="77">
        <f t="shared" ref="L17" si="28">SUM(K17-H17)</f>
        <v>0</v>
      </c>
      <c r="M17" s="79">
        <f t="shared" ref="M17" si="29">SUM(K17/H17)-1</f>
        <v>0</v>
      </c>
      <c r="N17" s="77">
        <v>34.14</v>
      </c>
      <c r="O17" s="92" t="s">
        <v>185</v>
      </c>
    </row>
    <row r="18" spans="1:15" ht="25.5" outlineLevel="2" x14ac:dyDescent="0.2">
      <c r="A18" s="75">
        <v>716</v>
      </c>
      <c r="B18" s="75" t="s">
        <v>133</v>
      </c>
      <c r="C18" s="75" t="s">
        <v>156</v>
      </c>
      <c r="D18" s="76" t="s">
        <v>134</v>
      </c>
      <c r="E18" s="90" t="s">
        <v>160</v>
      </c>
      <c r="F18" s="91" t="s">
        <v>172</v>
      </c>
      <c r="G18" s="77">
        <v>52.86</v>
      </c>
      <c r="H18" s="78">
        <v>60.35</v>
      </c>
      <c r="I18" s="77">
        <f t="shared" si="0"/>
        <v>7.490000000000002</v>
      </c>
      <c r="J18" s="79">
        <f t="shared" si="1"/>
        <v>0.14169504351116169</v>
      </c>
      <c r="K18" s="77">
        <v>60.35</v>
      </c>
      <c r="L18" s="77">
        <f t="shared" ref="L18" si="30">SUM(K18-H18)</f>
        <v>0</v>
      </c>
      <c r="M18" s="79">
        <f t="shared" ref="M18" si="31">SUM(K18/H18)-1</f>
        <v>0</v>
      </c>
      <c r="N18" s="77">
        <v>60.35</v>
      </c>
      <c r="O18" s="92" t="s">
        <v>185</v>
      </c>
    </row>
    <row r="19" spans="1:15" ht="25.5" outlineLevel="2" x14ac:dyDescent="0.2">
      <c r="A19" s="75">
        <v>717</v>
      </c>
      <c r="B19" s="75" t="s">
        <v>123</v>
      </c>
      <c r="C19" s="75" t="s">
        <v>156</v>
      </c>
      <c r="D19" s="76" t="s">
        <v>124</v>
      </c>
      <c r="E19" s="90" t="s">
        <v>160</v>
      </c>
      <c r="F19" s="91" t="s">
        <v>173</v>
      </c>
      <c r="G19" s="77">
        <v>35.99</v>
      </c>
      <c r="H19" s="78">
        <v>38.380000000000003</v>
      </c>
      <c r="I19" s="77">
        <f t="shared" si="0"/>
        <v>2.3900000000000006</v>
      </c>
      <c r="J19" s="79">
        <f t="shared" si="1"/>
        <v>6.640733537093646E-2</v>
      </c>
      <c r="K19" s="77">
        <v>38.380000000000003</v>
      </c>
      <c r="L19" s="77">
        <f t="shared" ref="L19" si="32">SUM(K19-H19)</f>
        <v>0</v>
      </c>
      <c r="M19" s="79">
        <f t="shared" ref="M19" si="33">SUM(K19/H19)-1</f>
        <v>0</v>
      </c>
      <c r="N19" s="77">
        <v>38.380000000000003</v>
      </c>
      <c r="O19" s="92" t="s">
        <v>185</v>
      </c>
    </row>
    <row r="20" spans="1:15" ht="25.5" outlineLevel="2" x14ac:dyDescent="0.2">
      <c r="A20" s="75">
        <v>718</v>
      </c>
      <c r="B20" s="75" t="s">
        <v>123</v>
      </c>
      <c r="C20" s="75" t="s">
        <v>156</v>
      </c>
      <c r="D20" s="76" t="s">
        <v>125</v>
      </c>
      <c r="E20" s="90" t="s">
        <v>160</v>
      </c>
      <c r="F20" s="91" t="s">
        <v>174</v>
      </c>
      <c r="G20" s="77">
        <v>31.78</v>
      </c>
      <c r="H20" s="78">
        <v>36.35</v>
      </c>
      <c r="I20" s="77">
        <f t="shared" si="0"/>
        <v>4.57</v>
      </c>
      <c r="J20" s="79">
        <f t="shared" si="1"/>
        <v>0.14380113278791695</v>
      </c>
      <c r="K20" s="77">
        <v>36.35</v>
      </c>
      <c r="L20" s="77">
        <f>SUM(K20-H20)</f>
        <v>0</v>
      </c>
      <c r="M20" s="79">
        <f>SUM(K20/H20)-1</f>
        <v>0</v>
      </c>
      <c r="N20" s="77">
        <v>36.35</v>
      </c>
      <c r="O20" s="92" t="s">
        <v>185</v>
      </c>
    </row>
    <row r="21" spans="1:15" ht="25.5" outlineLevel="2" x14ac:dyDescent="0.2">
      <c r="A21" s="75">
        <v>719</v>
      </c>
      <c r="B21" s="75" t="s">
        <v>137</v>
      </c>
      <c r="C21" s="75" t="s">
        <v>156</v>
      </c>
      <c r="D21" s="76" t="s">
        <v>138</v>
      </c>
      <c r="E21" s="90" t="s">
        <v>160</v>
      </c>
      <c r="F21" s="91" t="s">
        <v>165</v>
      </c>
      <c r="G21" s="77">
        <v>27.41</v>
      </c>
      <c r="H21" s="78">
        <v>34.15</v>
      </c>
      <c r="I21" s="77">
        <f t="shared" si="0"/>
        <v>6.7399999999999984</v>
      </c>
      <c r="J21" s="79">
        <f t="shared" si="1"/>
        <v>0.24589565851878881</v>
      </c>
      <c r="K21" s="77">
        <v>34.15</v>
      </c>
      <c r="L21" s="77">
        <f t="shared" ref="L21" si="34">SUM(K21-H21)</f>
        <v>0</v>
      </c>
      <c r="M21" s="79">
        <f t="shared" ref="M21" si="35">SUM(K21/H21)-1</f>
        <v>0</v>
      </c>
      <c r="N21" s="77">
        <v>34.15</v>
      </c>
      <c r="O21" s="92" t="s">
        <v>185</v>
      </c>
    </row>
    <row r="22" spans="1:15" ht="25.5" outlineLevel="2" x14ac:dyDescent="0.2">
      <c r="A22" s="75">
        <v>720</v>
      </c>
      <c r="B22" s="75" t="s">
        <v>139</v>
      </c>
      <c r="C22" s="75" t="s">
        <v>156</v>
      </c>
      <c r="D22" s="76" t="s">
        <v>134</v>
      </c>
      <c r="E22" s="90" t="s">
        <v>160</v>
      </c>
      <c r="F22" s="91" t="s">
        <v>175</v>
      </c>
      <c r="G22" s="77">
        <v>81.81</v>
      </c>
      <c r="H22" s="78">
        <v>81.81</v>
      </c>
      <c r="I22" s="77">
        <f t="shared" si="0"/>
        <v>0</v>
      </c>
      <c r="J22" s="79">
        <f t="shared" si="1"/>
        <v>0</v>
      </c>
      <c r="K22" s="77">
        <v>81.81</v>
      </c>
      <c r="L22" s="77">
        <f t="shared" ref="L22" si="36">SUM(K22-H22)</f>
        <v>0</v>
      </c>
      <c r="M22" s="79">
        <f t="shared" ref="M22" si="37">SUM(K22/H22)-1</f>
        <v>0</v>
      </c>
      <c r="N22" s="77">
        <v>81.81</v>
      </c>
      <c r="O22" s="92" t="s">
        <v>185</v>
      </c>
    </row>
    <row r="23" spans="1:15" ht="25.5" outlineLevel="2" x14ac:dyDescent="0.2">
      <c r="A23" s="75">
        <v>721</v>
      </c>
      <c r="B23" s="75" t="s">
        <v>140</v>
      </c>
      <c r="C23" s="75" t="s">
        <v>156</v>
      </c>
      <c r="D23" s="76" t="s">
        <v>141</v>
      </c>
      <c r="E23" s="90" t="s">
        <v>160</v>
      </c>
      <c r="F23" s="91" t="s">
        <v>176</v>
      </c>
      <c r="G23" s="77">
        <v>35.799999999999997</v>
      </c>
      <c r="H23" s="78">
        <v>35.799999999999997</v>
      </c>
      <c r="I23" s="77">
        <f t="shared" si="0"/>
        <v>0</v>
      </c>
      <c r="J23" s="79">
        <f t="shared" si="1"/>
        <v>0</v>
      </c>
      <c r="K23" s="77">
        <v>35.9</v>
      </c>
      <c r="L23" s="77">
        <f t="shared" ref="L23" si="38">SUM(K23-H23)</f>
        <v>0.10000000000000142</v>
      </c>
      <c r="M23" s="79">
        <f t="shared" ref="M23" si="39">SUM(K23/H23)-1</f>
        <v>2.7932960893854997E-3</v>
      </c>
      <c r="N23" s="77">
        <v>35.9</v>
      </c>
      <c r="O23" s="92" t="s">
        <v>185</v>
      </c>
    </row>
    <row r="24" spans="1:15" ht="25.5" outlineLevel="2" x14ac:dyDescent="0.2">
      <c r="A24" s="75">
        <v>722</v>
      </c>
      <c r="B24" s="75" t="s">
        <v>142</v>
      </c>
      <c r="C24" s="75" t="s">
        <v>156</v>
      </c>
      <c r="D24" s="76" t="s">
        <v>143</v>
      </c>
      <c r="E24" s="90" t="s">
        <v>160</v>
      </c>
      <c r="F24" s="91" t="s">
        <v>163</v>
      </c>
      <c r="G24" s="77">
        <v>41.45</v>
      </c>
      <c r="H24" s="78">
        <v>64.540000000000006</v>
      </c>
      <c r="I24" s="77">
        <f t="shared" si="0"/>
        <v>23.090000000000003</v>
      </c>
      <c r="J24" s="79">
        <f t="shared" si="1"/>
        <v>0.55705669481302778</v>
      </c>
      <c r="K24" s="77">
        <v>64.540000000000006</v>
      </c>
      <c r="L24" s="77">
        <f t="shared" ref="L24" si="40">SUM(K24-H24)</f>
        <v>0</v>
      </c>
      <c r="M24" s="79">
        <f t="shared" ref="M24" si="41">SUM(K24/H24)-1</f>
        <v>0</v>
      </c>
      <c r="N24" s="77">
        <v>64.540000000000006</v>
      </c>
      <c r="O24" s="92" t="s">
        <v>185</v>
      </c>
    </row>
    <row r="25" spans="1:15" ht="25.5" outlineLevel="2" x14ac:dyDescent="0.2">
      <c r="A25" s="75">
        <v>723</v>
      </c>
      <c r="B25" s="75" t="s">
        <v>140</v>
      </c>
      <c r="C25" s="75" t="s">
        <v>156</v>
      </c>
      <c r="D25" s="76" t="s">
        <v>144</v>
      </c>
      <c r="E25" s="90" t="s">
        <v>160</v>
      </c>
      <c r="F25" s="91" t="s">
        <v>177</v>
      </c>
      <c r="G25" s="77">
        <v>62.98</v>
      </c>
      <c r="H25" s="78">
        <v>62.98</v>
      </c>
      <c r="I25" s="77">
        <f t="shared" si="0"/>
        <v>0</v>
      </c>
      <c r="J25" s="79">
        <f t="shared" si="1"/>
        <v>0</v>
      </c>
      <c r="K25" s="77">
        <v>62.98</v>
      </c>
      <c r="L25" s="77">
        <f t="shared" ref="L25" si="42">SUM(K25-H25)</f>
        <v>0</v>
      </c>
      <c r="M25" s="79">
        <f t="shared" ref="M25" si="43">SUM(K25/H25)-1</f>
        <v>0</v>
      </c>
      <c r="N25" s="77">
        <v>62.98</v>
      </c>
      <c r="O25" s="92" t="s">
        <v>185</v>
      </c>
    </row>
    <row r="26" spans="1:15" ht="25.5" outlineLevel="2" x14ac:dyDescent="0.2">
      <c r="A26" s="75">
        <v>724</v>
      </c>
      <c r="B26" s="75" t="s">
        <v>145</v>
      </c>
      <c r="C26" s="75" t="s">
        <v>156</v>
      </c>
      <c r="D26" s="76" t="s">
        <v>146</v>
      </c>
      <c r="E26" s="90" t="s">
        <v>160</v>
      </c>
      <c r="F26" s="91" t="s">
        <v>176</v>
      </c>
      <c r="G26" s="77">
        <v>35.799999999999997</v>
      </c>
      <c r="H26" s="78">
        <v>35.799999999999997</v>
      </c>
      <c r="I26" s="77">
        <f t="shared" si="0"/>
        <v>0</v>
      </c>
      <c r="J26" s="79">
        <f t="shared" si="1"/>
        <v>0</v>
      </c>
      <c r="K26" s="77">
        <v>35.799999999999997</v>
      </c>
      <c r="L26" s="77">
        <f t="shared" ref="L26" si="44">SUM(K26-H26)</f>
        <v>0</v>
      </c>
      <c r="M26" s="79">
        <f t="shared" ref="M26" si="45">SUM(K26/H26)-1</f>
        <v>0</v>
      </c>
      <c r="N26" s="77">
        <v>35.799999999999997</v>
      </c>
      <c r="O26" s="92" t="s">
        <v>185</v>
      </c>
    </row>
    <row r="27" spans="1:15" ht="25.5" outlineLevel="2" x14ac:dyDescent="0.2">
      <c r="A27" s="75">
        <v>725</v>
      </c>
      <c r="B27" s="75" t="s">
        <v>130</v>
      </c>
      <c r="C27" s="75" t="s">
        <v>156</v>
      </c>
      <c r="D27" s="76" t="s">
        <v>147</v>
      </c>
      <c r="E27" s="90" t="s">
        <v>160</v>
      </c>
      <c r="F27" s="91" t="s">
        <v>178</v>
      </c>
      <c r="G27" s="77">
        <v>72.180000000000007</v>
      </c>
      <c r="H27" s="78">
        <v>108.51</v>
      </c>
      <c r="I27" s="77">
        <f t="shared" si="0"/>
        <v>36.33</v>
      </c>
      <c r="J27" s="79">
        <f t="shared" si="1"/>
        <v>0.50332502078137975</v>
      </c>
      <c r="K27" s="77">
        <v>108.51</v>
      </c>
      <c r="L27" s="77">
        <f t="shared" ref="L27" si="46">SUM(K27-H27)</f>
        <v>0</v>
      </c>
      <c r="M27" s="79">
        <f t="shared" ref="M27" si="47">SUM(K27/H27)-1</f>
        <v>0</v>
      </c>
      <c r="N27" s="77">
        <v>108.51</v>
      </c>
      <c r="O27" s="92" t="s">
        <v>185</v>
      </c>
    </row>
    <row r="28" spans="1:15" ht="25.5" outlineLevel="2" x14ac:dyDescent="0.2">
      <c r="A28" s="75">
        <v>726</v>
      </c>
      <c r="B28" s="75" t="s">
        <v>115</v>
      </c>
      <c r="C28" s="75" t="s">
        <v>156</v>
      </c>
      <c r="D28" s="76" t="s">
        <v>114</v>
      </c>
      <c r="E28" s="90" t="s">
        <v>160</v>
      </c>
      <c r="F28" s="91" t="s">
        <v>161</v>
      </c>
      <c r="G28" s="77">
        <v>52.1</v>
      </c>
      <c r="H28" s="78">
        <v>52.1</v>
      </c>
      <c r="I28" s="77">
        <f t="shared" si="0"/>
        <v>0</v>
      </c>
      <c r="J28" s="79">
        <f t="shared" si="1"/>
        <v>0</v>
      </c>
      <c r="K28" s="77">
        <v>52.1</v>
      </c>
      <c r="L28" s="77">
        <f t="shared" ref="L28" si="48">SUM(K28-H28)</f>
        <v>0</v>
      </c>
      <c r="M28" s="79">
        <f t="shared" ref="M28" si="49">SUM(K28/H28)-1</f>
        <v>0</v>
      </c>
      <c r="N28" s="77">
        <v>52.1</v>
      </c>
      <c r="O28" s="92" t="s">
        <v>185</v>
      </c>
    </row>
    <row r="29" spans="1:15" ht="25.5" outlineLevel="2" x14ac:dyDescent="0.2">
      <c r="A29" s="75">
        <v>727</v>
      </c>
      <c r="B29" s="75" t="s">
        <v>115</v>
      </c>
      <c r="C29" s="75" t="s">
        <v>156</v>
      </c>
      <c r="D29" s="76" t="s">
        <v>122</v>
      </c>
      <c r="E29" s="90" t="s">
        <v>160</v>
      </c>
      <c r="F29" s="91" t="s">
        <v>179</v>
      </c>
      <c r="G29" s="77">
        <v>47.1</v>
      </c>
      <c r="H29" s="78">
        <v>56.6</v>
      </c>
      <c r="I29" s="77">
        <f t="shared" si="0"/>
        <v>9.5</v>
      </c>
      <c r="J29" s="79">
        <f t="shared" si="1"/>
        <v>0.20169851380042458</v>
      </c>
      <c r="K29" s="77">
        <v>56.6</v>
      </c>
      <c r="L29" s="77">
        <f>SUM(K29-H29)</f>
        <v>0</v>
      </c>
      <c r="M29" s="79">
        <f>SUM(K29/H29)-1</f>
        <v>0</v>
      </c>
      <c r="N29" s="77">
        <v>56.6</v>
      </c>
      <c r="O29" s="92" t="s">
        <v>185</v>
      </c>
    </row>
    <row r="30" spans="1:15" ht="25.5" outlineLevel="2" x14ac:dyDescent="0.2">
      <c r="A30" s="75">
        <v>728</v>
      </c>
      <c r="B30" s="75" t="s">
        <v>115</v>
      </c>
      <c r="C30" s="75" t="s">
        <v>156</v>
      </c>
      <c r="D30" s="76" t="s">
        <v>116</v>
      </c>
      <c r="E30" s="90" t="s">
        <v>160</v>
      </c>
      <c r="F30" s="91" t="s">
        <v>163</v>
      </c>
      <c r="G30" s="77">
        <v>41.45</v>
      </c>
      <c r="H30" s="78">
        <v>64.540000000000006</v>
      </c>
      <c r="I30" s="77">
        <f t="shared" si="0"/>
        <v>23.090000000000003</v>
      </c>
      <c r="J30" s="79">
        <f t="shared" si="1"/>
        <v>0.55705669481302778</v>
      </c>
      <c r="K30" s="77">
        <v>64.540000000000006</v>
      </c>
      <c r="L30" s="77">
        <f t="shared" ref="L30" si="50">SUM(K30-H30)</f>
        <v>0</v>
      </c>
      <c r="M30" s="79">
        <f t="shared" ref="M30" si="51">SUM(K30/H30)-1</f>
        <v>0</v>
      </c>
      <c r="N30" s="77">
        <v>64.540000000000006</v>
      </c>
      <c r="O30" s="92" t="s">
        <v>185</v>
      </c>
    </row>
    <row r="31" spans="1:15" ht="25.5" outlineLevel="2" x14ac:dyDescent="0.2">
      <c r="A31" s="75">
        <v>729</v>
      </c>
      <c r="B31" s="75" t="s">
        <v>115</v>
      </c>
      <c r="C31" s="75" t="s">
        <v>157</v>
      </c>
      <c r="D31" s="76" t="s">
        <v>126</v>
      </c>
      <c r="E31" s="90" t="s">
        <v>160</v>
      </c>
      <c r="F31" s="91" t="s">
        <v>180</v>
      </c>
      <c r="G31" s="77">
        <v>34.44</v>
      </c>
      <c r="H31" s="78">
        <v>34.44</v>
      </c>
      <c r="I31" s="77">
        <f t="shared" si="0"/>
        <v>0</v>
      </c>
      <c r="J31" s="79">
        <f t="shared" si="1"/>
        <v>0</v>
      </c>
      <c r="K31" s="77">
        <v>34.44</v>
      </c>
      <c r="L31" s="77">
        <f>SUM(K31-H31)</f>
        <v>0</v>
      </c>
      <c r="M31" s="79">
        <f>SUM(K31/H31)-1</f>
        <v>0</v>
      </c>
      <c r="N31" s="77">
        <v>34.44</v>
      </c>
      <c r="O31" s="92" t="s">
        <v>185</v>
      </c>
    </row>
    <row r="32" spans="1:15" ht="25.5" outlineLevel="2" x14ac:dyDescent="0.2">
      <c r="A32" s="75">
        <v>730</v>
      </c>
      <c r="B32" s="75" t="s">
        <v>115</v>
      </c>
      <c r="C32" s="75" t="s">
        <v>157</v>
      </c>
      <c r="D32" s="76" t="s">
        <v>114</v>
      </c>
      <c r="E32" s="90" t="s">
        <v>160</v>
      </c>
      <c r="F32" s="91" t="s">
        <v>161</v>
      </c>
      <c r="G32" s="77">
        <v>52.1</v>
      </c>
      <c r="H32" s="78">
        <v>52.1</v>
      </c>
      <c r="I32" s="77">
        <f t="shared" si="0"/>
        <v>0</v>
      </c>
      <c r="J32" s="79">
        <f t="shared" si="1"/>
        <v>0</v>
      </c>
      <c r="K32" s="77">
        <v>52.1</v>
      </c>
      <c r="L32" s="77">
        <f>SUM(K32-H32)</f>
        <v>0</v>
      </c>
      <c r="M32" s="79">
        <f>SUM(K32/H32)-1</f>
        <v>0</v>
      </c>
      <c r="N32" s="77">
        <v>52.1</v>
      </c>
      <c r="O32" s="92" t="s">
        <v>185</v>
      </c>
    </row>
    <row r="33" spans="1:15" ht="25.5" outlineLevel="2" x14ac:dyDescent="0.2">
      <c r="A33" s="75">
        <v>731</v>
      </c>
      <c r="B33" s="75" t="s">
        <v>115</v>
      </c>
      <c r="C33" s="75" t="s">
        <v>157</v>
      </c>
      <c r="D33" s="76" t="s">
        <v>122</v>
      </c>
      <c r="E33" s="90" t="s">
        <v>160</v>
      </c>
      <c r="F33" s="91" t="s">
        <v>179</v>
      </c>
      <c r="G33" s="77">
        <v>44.68</v>
      </c>
      <c r="H33" s="78">
        <v>44.68</v>
      </c>
      <c r="I33" s="77">
        <f t="shared" si="0"/>
        <v>0</v>
      </c>
      <c r="J33" s="79">
        <f t="shared" si="1"/>
        <v>0</v>
      </c>
      <c r="K33" s="77">
        <v>44.68</v>
      </c>
      <c r="L33" s="77">
        <f>SUM(K33-H33)</f>
        <v>0</v>
      </c>
      <c r="M33" s="79">
        <f>SUM(K33/H33)-1</f>
        <v>0</v>
      </c>
      <c r="N33" s="77">
        <v>44.68</v>
      </c>
      <c r="O33" s="92" t="s">
        <v>185</v>
      </c>
    </row>
    <row r="34" spans="1:15" ht="25.5" outlineLevel="2" x14ac:dyDescent="0.2">
      <c r="A34" s="75">
        <v>732</v>
      </c>
      <c r="B34" s="75" t="s">
        <v>115</v>
      </c>
      <c r="C34" s="75" t="s">
        <v>157</v>
      </c>
      <c r="D34" s="76" t="s">
        <v>116</v>
      </c>
      <c r="E34" s="90" t="s">
        <v>160</v>
      </c>
      <c r="F34" s="91" t="s">
        <v>181</v>
      </c>
      <c r="G34" s="77">
        <v>51.23</v>
      </c>
      <c r="H34" s="78">
        <v>51.23</v>
      </c>
      <c r="I34" s="77">
        <f t="shared" si="0"/>
        <v>0</v>
      </c>
      <c r="J34" s="79">
        <f t="shared" si="1"/>
        <v>0</v>
      </c>
      <c r="K34" s="77">
        <v>51.23</v>
      </c>
      <c r="L34" s="77">
        <f>SUM(K34-H34)</f>
        <v>0</v>
      </c>
      <c r="M34" s="79">
        <f>SUM(K34/H34)-1</f>
        <v>0</v>
      </c>
      <c r="N34" s="77">
        <v>51.23</v>
      </c>
      <c r="O34" s="92" t="s">
        <v>185</v>
      </c>
    </row>
    <row r="35" spans="1:15" ht="25.5" outlineLevel="2" x14ac:dyDescent="0.2">
      <c r="A35" s="75">
        <v>733</v>
      </c>
      <c r="B35" s="75" t="s">
        <v>130</v>
      </c>
      <c r="C35" s="75" t="s">
        <v>157</v>
      </c>
      <c r="D35" s="76" t="s">
        <v>148</v>
      </c>
      <c r="E35" s="90" t="s">
        <v>160</v>
      </c>
      <c r="F35" s="91" t="s">
        <v>182</v>
      </c>
      <c r="G35" s="77">
        <v>65.89</v>
      </c>
      <c r="H35" s="78">
        <v>96.16</v>
      </c>
      <c r="I35" s="77">
        <f t="shared" si="0"/>
        <v>30.269999999999996</v>
      </c>
      <c r="J35" s="79">
        <f t="shared" si="1"/>
        <v>0.45940203369251775</v>
      </c>
      <c r="K35" s="77">
        <v>96.16</v>
      </c>
      <c r="L35" s="77">
        <f t="shared" ref="L35" si="52">SUM(K35-H35)</f>
        <v>0</v>
      </c>
      <c r="M35" s="79">
        <f t="shared" ref="M35" si="53">SUM(K35/H35)-1</f>
        <v>0</v>
      </c>
      <c r="N35" s="77">
        <v>96.16</v>
      </c>
      <c r="O35" s="92" t="s">
        <v>185</v>
      </c>
    </row>
    <row r="36" spans="1:15" ht="25.5" outlineLevel="2" x14ac:dyDescent="0.2">
      <c r="A36" s="75">
        <v>734</v>
      </c>
      <c r="B36" s="75" t="s">
        <v>130</v>
      </c>
      <c r="C36" s="75" t="s">
        <v>157</v>
      </c>
      <c r="D36" s="76" t="s">
        <v>149</v>
      </c>
      <c r="E36" s="90" t="s">
        <v>160</v>
      </c>
      <c r="F36" s="91" t="s">
        <v>183</v>
      </c>
      <c r="G36" s="77">
        <v>83.14</v>
      </c>
      <c r="H36" s="78">
        <v>83.14</v>
      </c>
      <c r="I36" s="77">
        <f t="shared" si="0"/>
        <v>0</v>
      </c>
      <c r="J36" s="79">
        <f t="shared" si="1"/>
        <v>0</v>
      </c>
      <c r="K36" s="77">
        <v>83.14</v>
      </c>
      <c r="L36" s="77">
        <f t="shared" ref="L36" si="54">SUM(K36-H36)</f>
        <v>0</v>
      </c>
      <c r="M36" s="79">
        <f t="shared" ref="M36" si="55">SUM(K36/H36)-1</f>
        <v>0</v>
      </c>
      <c r="N36" s="77">
        <v>83.14</v>
      </c>
      <c r="O36" s="92" t="s">
        <v>185</v>
      </c>
    </row>
    <row r="37" spans="1:15" ht="25.5" outlineLevel="2" x14ac:dyDescent="0.2">
      <c r="A37" s="75">
        <v>735</v>
      </c>
      <c r="B37" s="75" t="s">
        <v>150</v>
      </c>
      <c r="C37" s="75" t="s">
        <v>157</v>
      </c>
      <c r="D37" s="76" t="s">
        <v>138</v>
      </c>
      <c r="E37" s="90" t="s">
        <v>160</v>
      </c>
      <c r="F37" s="91" t="s">
        <v>165</v>
      </c>
      <c r="G37" s="77">
        <v>27.41</v>
      </c>
      <c r="H37" s="78">
        <v>34.15</v>
      </c>
      <c r="I37" s="77">
        <f t="shared" si="0"/>
        <v>6.7399999999999984</v>
      </c>
      <c r="J37" s="79">
        <f t="shared" si="1"/>
        <v>0.24589565851878881</v>
      </c>
      <c r="K37" s="77">
        <v>34.15</v>
      </c>
      <c r="L37" s="77">
        <f>SUM(K37-H37)</f>
        <v>0</v>
      </c>
      <c r="M37" s="79">
        <f>SUM(K37/H37)-1</f>
        <v>0</v>
      </c>
      <c r="N37" s="77">
        <v>34.15</v>
      </c>
      <c r="O37" s="92" t="s">
        <v>185</v>
      </c>
    </row>
    <row r="38" spans="1:15" ht="25.5" outlineLevel="2" x14ac:dyDescent="0.2">
      <c r="A38" s="75">
        <v>736</v>
      </c>
      <c r="B38" s="75" t="s">
        <v>151</v>
      </c>
      <c r="C38" s="75" t="s">
        <v>157</v>
      </c>
      <c r="D38" s="76" t="s">
        <v>152</v>
      </c>
      <c r="E38" s="90" t="s">
        <v>160</v>
      </c>
      <c r="F38" s="91" t="s">
        <v>184</v>
      </c>
      <c r="G38" s="77">
        <v>46.58</v>
      </c>
      <c r="H38" s="78">
        <v>46.58</v>
      </c>
      <c r="I38" s="77">
        <f t="shared" si="0"/>
        <v>0</v>
      </c>
      <c r="J38" s="79">
        <f t="shared" si="1"/>
        <v>0</v>
      </c>
      <c r="K38" s="77">
        <v>46.58</v>
      </c>
      <c r="L38" s="77">
        <f t="shared" ref="L38" si="56">SUM(K38-H38)</f>
        <v>0</v>
      </c>
      <c r="M38" s="79">
        <f t="shared" ref="M38" si="57">SUM(K38/H38)-1</f>
        <v>0</v>
      </c>
      <c r="N38" s="77">
        <v>46.58</v>
      </c>
      <c r="O38" s="92" t="s">
        <v>185</v>
      </c>
    </row>
    <row r="39" spans="1:15" ht="25.5" outlineLevel="2" x14ac:dyDescent="0.2">
      <c r="A39" s="75">
        <v>737</v>
      </c>
      <c r="B39" s="75" t="s">
        <v>140</v>
      </c>
      <c r="C39" s="75" t="s">
        <v>157</v>
      </c>
      <c r="D39" s="76" t="s">
        <v>153</v>
      </c>
      <c r="E39" s="90" t="s">
        <v>160</v>
      </c>
      <c r="F39" s="91" t="s">
        <v>176</v>
      </c>
      <c r="G39" s="77">
        <v>35.799999999999997</v>
      </c>
      <c r="H39" s="78">
        <v>35.799999999999997</v>
      </c>
      <c r="I39" s="77">
        <f t="shared" si="0"/>
        <v>0</v>
      </c>
      <c r="J39" s="79">
        <f t="shared" si="1"/>
        <v>0</v>
      </c>
      <c r="K39" s="77">
        <v>35.799999999999997</v>
      </c>
      <c r="L39" s="77">
        <f>SUM(K39-H39)</f>
        <v>0</v>
      </c>
      <c r="M39" s="79">
        <f>SUM(K39/H39)-1</f>
        <v>0</v>
      </c>
      <c r="N39" s="77">
        <v>35.799999999999997</v>
      </c>
      <c r="O39" s="92" t="s">
        <v>185</v>
      </c>
    </row>
    <row r="40" spans="1:15" ht="25.5" outlineLevel="2" x14ac:dyDescent="0.2">
      <c r="A40" s="75">
        <v>738</v>
      </c>
      <c r="B40" s="75" t="s">
        <v>140</v>
      </c>
      <c r="C40" s="75" t="s">
        <v>157</v>
      </c>
      <c r="D40" s="76" t="s">
        <v>154</v>
      </c>
      <c r="E40" s="90" t="s">
        <v>160</v>
      </c>
      <c r="F40" s="91" t="s">
        <v>165</v>
      </c>
      <c r="G40" s="77">
        <v>27.41</v>
      </c>
      <c r="H40" s="78">
        <v>34.15</v>
      </c>
      <c r="I40" s="77">
        <f t="shared" si="0"/>
        <v>6.7399999999999984</v>
      </c>
      <c r="J40" s="79">
        <f t="shared" si="1"/>
        <v>0.24589565851878881</v>
      </c>
      <c r="K40" s="77">
        <v>34.15</v>
      </c>
      <c r="L40" s="77">
        <f>SUM(K40-H40)</f>
        <v>0</v>
      </c>
      <c r="M40" s="79">
        <f>SUM(K40/H40)-1</f>
        <v>0</v>
      </c>
      <c r="N40" s="77">
        <v>34.15</v>
      </c>
      <c r="O40" s="92" t="s">
        <v>185</v>
      </c>
    </row>
    <row r="41" spans="1:15" ht="25.5" outlineLevel="2" x14ac:dyDescent="0.2">
      <c r="A41" s="75">
        <v>739</v>
      </c>
      <c r="B41" s="75" t="s">
        <v>140</v>
      </c>
      <c r="C41" s="75" t="s">
        <v>157</v>
      </c>
      <c r="D41" s="76" t="s">
        <v>141</v>
      </c>
      <c r="E41" s="90" t="s">
        <v>160</v>
      </c>
      <c r="F41" s="91" t="s">
        <v>176</v>
      </c>
      <c r="G41" s="77">
        <v>35.799999999999997</v>
      </c>
      <c r="H41" s="78">
        <v>35.799999999999997</v>
      </c>
      <c r="I41" s="77">
        <f t="shared" si="0"/>
        <v>0</v>
      </c>
      <c r="J41" s="79">
        <f t="shared" si="1"/>
        <v>0</v>
      </c>
      <c r="K41" s="77">
        <v>35.799999999999997</v>
      </c>
      <c r="L41" s="77">
        <f>SUM(K41-H41)</f>
        <v>0</v>
      </c>
      <c r="M41" s="79">
        <f>SUM(K41/H41)-1</f>
        <v>0</v>
      </c>
      <c r="N41" s="77">
        <v>35.799999999999997</v>
      </c>
      <c r="O41" s="92" t="s">
        <v>185</v>
      </c>
    </row>
  </sheetData>
  <sheetProtection autoFilter="0"/>
  <autoFilter ref="A1:P41" xr:uid="{00000000-0009-0000-0000-000003000000}"/>
  <printOptions horizontalCentered="1"/>
  <pageMargins left="0.2" right="0.2" top="0.75" bottom="0.25" header="0.3" footer="0.3"/>
  <pageSetup orientation="landscape" r:id="rId1"/>
  <headerFooter>
    <oddHeader xml:space="preserve">&amp;L&amp;"Arial,Bold"&amp;12EPC/META/OMERESA/STARK
Transportation Supply Bid Extension - Heater Motors &amp; Switches&amp;R&amp;"Arial,Bold"&amp;12Pricing:  March 1, 2024 - February 28, 2025
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8" tint="-0.499984740745262"/>
    <outlinePr summaryBelow="0"/>
  </sheetPr>
  <dimension ref="A1:S77"/>
  <sheetViews>
    <sheetView view="pageBreakPreview" zoomScaleNormal="100" zoomScaleSheetLayoutView="100" workbookViewId="0">
      <pane ySplit="1" topLeftCell="A2" activePane="bottomLeft" state="frozen"/>
      <selection pane="bottomLeft" activeCell="G2" sqref="G2"/>
    </sheetView>
  </sheetViews>
  <sheetFormatPr defaultColWidth="8.85546875" defaultRowHeight="12.75" outlineLevelRow="2" x14ac:dyDescent="0.2"/>
  <cols>
    <col min="1" max="1" width="5.42578125" style="4" customWidth="1"/>
    <col min="2" max="2" width="8.85546875" style="4" customWidth="1"/>
    <col min="3" max="3" width="20.85546875" style="4" customWidth="1"/>
    <col min="4" max="4" width="39.140625" style="4" customWidth="1"/>
    <col min="5" max="5" width="4.5703125" style="4" bestFit="1" customWidth="1"/>
    <col min="6" max="6" width="10.7109375" style="5" bestFit="1" customWidth="1"/>
    <col min="7" max="7" width="11.7109375" style="3" customWidth="1"/>
    <col min="8" max="8" width="5.28515625" style="3" customWidth="1"/>
    <col min="9" max="9" width="7.5703125" style="51" hidden="1" customWidth="1"/>
    <col min="10" max="10" width="7.5703125" style="8" hidden="1" customWidth="1"/>
    <col min="11" max="11" width="7.5703125" style="51" hidden="1" customWidth="1"/>
    <col min="12" max="12" width="7.5703125" style="52" hidden="1" customWidth="1"/>
    <col min="13" max="13" width="7.5703125" style="8" hidden="1" customWidth="1"/>
    <col min="14" max="14" width="7.5703125" style="51" hidden="1" customWidth="1"/>
    <col min="15" max="15" width="7.5703125" style="52" hidden="1" customWidth="1"/>
    <col min="16" max="16" width="7.5703125" style="169" customWidth="1"/>
    <col min="17" max="17" width="15" style="49" bestFit="1" customWidth="1"/>
    <col min="18" max="18" width="9.5703125" style="14" customWidth="1"/>
    <col min="19" max="19" width="0" style="4" hidden="1" customWidth="1"/>
    <col min="20" max="16384" width="8.85546875" style="4"/>
  </cols>
  <sheetData>
    <row r="1" spans="1:19" s="10" customFormat="1" ht="38.25" x14ac:dyDescent="0.2">
      <c r="A1" s="70" t="s">
        <v>57</v>
      </c>
      <c r="B1" s="70" t="s">
        <v>0</v>
      </c>
      <c r="C1" s="70" t="s">
        <v>1</v>
      </c>
      <c r="D1" s="70" t="s">
        <v>2</v>
      </c>
      <c r="E1" s="70" t="s">
        <v>3</v>
      </c>
      <c r="F1" s="70" t="s">
        <v>4</v>
      </c>
      <c r="G1" s="70" t="s">
        <v>105</v>
      </c>
      <c r="H1" s="70" t="s">
        <v>334</v>
      </c>
      <c r="I1" s="72" t="s">
        <v>649</v>
      </c>
      <c r="J1" s="72" t="s">
        <v>648</v>
      </c>
      <c r="K1" s="72" t="s">
        <v>650</v>
      </c>
      <c r="L1" s="73" t="s">
        <v>651</v>
      </c>
      <c r="M1" s="72" t="s">
        <v>674</v>
      </c>
      <c r="N1" s="72" t="s">
        <v>650</v>
      </c>
      <c r="O1" s="73" t="s">
        <v>651</v>
      </c>
      <c r="P1" s="73" t="s">
        <v>707</v>
      </c>
      <c r="Q1" s="74" t="s">
        <v>364</v>
      </c>
      <c r="R1" s="74" t="s">
        <v>159</v>
      </c>
      <c r="S1" s="11" t="s">
        <v>330</v>
      </c>
    </row>
    <row r="2" spans="1:19" ht="25.5" outlineLevel="2" x14ac:dyDescent="0.2">
      <c r="A2" s="75">
        <v>401</v>
      </c>
      <c r="B2" s="75" t="s">
        <v>59</v>
      </c>
      <c r="C2" s="76" t="s">
        <v>112</v>
      </c>
      <c r="D2" s="93" t="s">
        <v>53</v>
      </c>
      <c r="E2" s="75" t="s">
        <v>96</v>
      </c>
      <c r="F2" s="90" t="s">
        <v>329</v>
      </c>
      <c r="G2" s="91" t="s">
        <v>186</v>
      </c>
      <c r="H2" s="91">
        <v>1</v>
      </c>
      <c r="I2" s="77">
        <v>31.31</v>
      </c>
      <c r="J2" s="78">
        <v>31.31</v>
      </c>
      <c r="K2" s="77">
        <f>SUM(J2-I2)</f>
        <v>0</v>
      </c>
      <c r="L2" s="79">
        <f>SUM(J2/I2)-1</f>
        <v>0</v>
      </c>
      <c r="M2" s="78">
        <v>31.31</v>
      </c>
      <c r="N2" s="77">
        <f t="shared" ref="N2" si="0">SUM(M2-J2)</f>
        <v>0</v>
      </c>
      <c r="O2" s="79">
        <f t="shared" ref="O2" si="1">SUM(M2/J2)-1</f>
        <v>0</v>
      </c>
      <c r="P2" s="78">
        <v>31.31</v>
      </c>
      <c r="Q2" s="81"/>
      <c r="R2" s="92" t="s">
        <v>185</v>
      </c>
    </row>
    <row r="3" spans="1:19" s="13" customFormat="1" ht="1.1499999999999999" customHeight="1" outlineLevel="1" x14ac:dyDescent="0.2">
      <c r="A3" s="84" t="s">
        <v>363</v>
      </c>
      <c r="B3" s="85"/>
      <c r="C3" s="86"/>
      <c r="D3" s="94"/>
      <c r="E3" s="85"/>
      <c r="F3" s="86"/>
      <c r="G3" s="85"/>
      <c r="H3" s="85"/>
      <c r="I3" s="77"/>
      <c r="J3" s="78"/>
      <c r="K3" s="77"/>
      <c r="L3" s="77"/>
      <c r="M3" s="88"/>
      <c r="N3" s="77"/>
      <c r="O3" s="77"/>
      <c r="P3" s="78"/>
      <c r="Q3" s="95"/>
      <c r="R3" s="89"/>
      <c r="S3" s="13">
        <f>SUBTOTAL(3,S4:S4)</f>
        <v>0</v>
      </c>
    </row>
    <row r="4" spans="1:19" ht="25.5" outlineLevel="2" x14ac:dyDescent="0.2">
      <c r="A4" s="75">
        <v>402</v>
      </c>
      <c r="B4" s="75" t="s">
        <v>59</v>
      </c>
      <c r="C4" s="76" t="s">
        <v>112</v>
      </c>
      <c r="D4" s="93" t="s">
        <v>54</v>
      </c>
      <c r="E4" s="75" t="s">
        <v>96</v>
      </c>
      <c r="F4" s="90" t="s">
        <v>365</v>
      </c>
      <c r="G4" s="91" t="s">
        <v>187</v>
      </c>
      <c r="H4" s="91">
        <v>1</v>
      </c>
      <c r="I4" s="77">
        <v>112.22</v>
      </c>
      <c r="J4" s="78">
        <v>129.05000000000001</v>
      </c>
      <c r="K4" s="77">
        <f>SUM(J4-I4)</f>
        <v>16.830000000000013</v>
      </c>
      <c r="L4" s="79">
        <f>SUM(J4/I4)-1</f>
        <v>0.14997326679736234</v>
      </c>
      <c r="M4" s="78">
        <v>129.05000000000001</v>
      </c>
      <c r="N4" s="77">
        <f t="shared" ref="N4" si="2">SUM(M4-J4)</f>
        <v>0</v>
      </c>
      <c r="O4" s="79">
        <f t="shared" ref="O4" si="3">SUM(M4/J4)-1</f>
        <v>0</v>
      </c>
      <c r="P4" s="78">
        <v>129.05000000000001</v>
      </c>
      <c r="Q4" s="81"/>
      <c r="R4" s="92" t="s">
        <v>185</v>
      </c>
    </row>
    <row r="5" spans="1:19" s="13" customFormat="1" ht="1.1499999999999999" customHeight="1" outlineLevel="1" x14ac:dyDescent="0.2">
      <c r="A5" s="84" t="s">
        <v>362</v>
      </c>
      <c r="B5" s="85"/>
      <c r="C5" s="86"/>
      <c r="D5" s="94"/>
      <c r="E5" s="85"/>
      <c r="F5" s="86"/>
      <c r="G5" s="85"/>
      <c r="H5" s="85"/>
      <c r="I5" s="77"/>
      <c r="J5" s="78"/>
      <c r="K5" s="77"/>
      <c r="L5" s="77"/>
      <c r="M5" s="88"/>
      <c r="N5" s="77"/>
      <c r="O5" s="77"/>
      <c r="P5" s="78"/>
      <c r="Q5" s="95"/>
      <c r="R5" s="89"/>
      <c r="S5" s="13">
        <f>SUBTOTAL(3,S6:S6)</f>
        <v>0</v>
      </c>
    </row>
    <row r="6" spans="1:19" ht="25.5" outlineLevel="2" x14ac:dyDescent="0.2">
      <c r="A6" s="75">
        <v>403</v>
      </c>
      <c r="B6" s="75" t="s">
        <v>59</v>
      </c>
      <c r="C6" s="76" t="s">
        <v>49</v>
      </c>
      <c r="D6" s="93" t="s">
        <v>50</v>
      </c>
      <c r="E6" s="75" t="s">
        <v>96</v>
      </c>
      <c r="F6" s="90" t="s">
        <v>329</v>
      </c>
      <c r="G6" s="91" t="s">
        <v>188</v>
      </c>
      <c r="H6" s="91">
        <v>1</v>
      </c>
      <c r="I6" s="77">
        <v>36.159999999999997</v>
      </c>
      <c r="J6" s="78">
        <v>36.159999999999997</v>
      </c>
      <c r="K6" s="77">
        <f>SUM(J6-I6)</f>
        <v>0</v>
      </c>
      <c r="L6" s="79">
        <f>SUM(J6/I6)-1</f>
        <v>0</v>
      </c>
      <c r="M6" s="78">
        <v>36.159999999999997</v>
      </c>
      <c r="N6" s="77">
        <f t="shared" ref="N6" si="4">SUM(M6-J6)</f>
        <v>0</v>
      </c>
      <c r="O6" s="79">
        <f t="shared" ref="O6" si="5">SUM(M6/J6)-1</f>
        <v>0</v>
      </c>
      <c r="P6" s="78">
        <v>36.159999999999997</v>
      </c>
      <c r="Q6" s="81"/>
      <c r="R6" s="92" t="s">
        <v>185</v>
      </c>
    </row>
    <row r="7" spans="1:19" s="13" customFormat="1" ht="1.1499999999999999" customHeight="1" outlineLevel="1" x14ac:dyDescent="0.2">
      <c r="A7" s="84" t="s">
        <v>361</v>
      </c>
      <c r="B7" s="85"/>
      <c r="C7" s="86"/>
      <c r="D7" s="94"/>
      <c r="E7" s="85"/>
      <c r="F7" s="86"/>
      <c r="G7" s="85"/>
      <c r="H7" s="85"/>
      <c r="I7" s="77"/>
      <c r="J7" s="78"/>
      <c r="K7" s="77"/>
      <c r="L7" s="77"/>
      <c r="M7" s="88"/>
      <c r="N7" s="77"/>
      <c r="O7" s="77"/>
      <c r="P7" s="78"/>
      <c r="Q7" s="95"/>
      <c r="R7" s="89"/>
      <c r="S7" s="13">
        <f>SUBTOTAL(3,S8:S8)</f>
        <v>0</v>
      </c>
    </row>
    <row r="8" spans="1:19" ht="25.5" outlineLevel="2" x14ac:dyDescent="0.2">
      <c r="A8" s="75">
        <v>404</v>
      </c>
      <c r="B8" s="75" t="s">
        <v>59</v>
      </c>
      <c r="C8" s="76" t="s">
        <v>51</v>
      </c>
      <c r="D8" s="93" t="s">
        <v>52</v>
      </c>
      <c r="E8" s="75" t="s">
        <v>96</v>
      </c>
      <c r="F8" s="90" t="s">
        <v>329</v>
      </c>
      <c r="G8" s="91" t="s">
        <v>189</v>
      </c>
      <c r="H8" s="91">
        <v>1</v>
      </c>
      <c r="I8" s="77">
        <v>31.31</v>
      </c>
      <c r="J8" s="78">
        <v>31.31</v>
      </c>
      <c r="K8" s="77">
        <f>SUM(J8-I8)</f>
        <v>0</v>
      </c>
      <c r="L8" s="79">
        <f>SUM(J8/I8)-1</f>
        <v>0</v>
      </c>
      <c r="M8" s="78">
        <v>31.31</v>
      </c>
      <c r="N8" s="77">
        <f t="shared" ref="N8" si="6">SUM(M8-J8)</f>
        <v>0</v>
      </c>
      <c r="O8" s="79">
        <f t="shared" ref="O8" si="7">SUM(M8/J8)-1</f>
        <v>0</v>
      </c>
      <c r="P8" s="78">
        <v>31.31</v>
      </c>
      <c r="Q8" s="81"/>
      <c r="R8" s="92" t="s">
        <v>185</v>
      </c>
    </row>
    <row r="9" spans="1:19" s="13" customFormat="1" ht="1.1499999999999999" customHeight="1" outlineLevel="1" x14ac:dyDescent="0.2">
      <c r="A9" s="84" t="s">
        <v>360</v>
      </c>
      <c r="B9" s="85"/>
      <c r="C9" s="86"/>
      <c r="D9" s="94"/>
      <c r="E9" s="85"/>
      <c r="F9" s="86"/>
      <c r="G9" s="85"/>
      <c r="H9" s="85"/>
      <c r="I9" s="77"/>
      <c r="J9" s="78"/>
      <c r="K9" s="77"/>
      <c r="L9" s="77"/>
      <c r="M9" s="88"/>
      <c r="N9" s="77"/>
      <c r="O9" s="77"/>
      <c r="P9" s="78"/>
      <c r="Q9" s="95"/>
      <c r="R9" s="89"/>
      <c r="S9" s="13">
        <f>SUBTOTAL(3,S10:S11)</f>
        <v>0</v>
      </c>
    </row>
    <row r="10" spans="1:19" ht="25.5" outlineLevel="2" x14ac:dyDescent="0.2">
      <c r="A10" s="75">
        <v>405</v>
      </c>
      <c r="B10" s="75" t="s">
        <v>59</v>
      </c>
      <c r="C10" s="76" t="s">
        <v>32</v>
      </c>
      <c r="D10" s="93" t="s">
        <v>33</v>
      </c>
      <c r="E10" s="75" t="s">
        <v>96</v>
      </c>
      <c r="F10" s="90" t="s">
        <v>190</v>
      </c>
      <c r="G10" s="91" t="s">
        <v>191</v>
      </c>
      <c r="H10" s="91">
        <v>2</v>
      </c>
      <c r="I10" s="77">
        <v>0.36</v>
      </c>
      <c r="J10" s="78">
        <v>0.36</v>
      </c>
      <c r="K10" s="77">
        <f>SUM(J10-I10)</f>
        <v>0</v>
      </c>
      <c r="L10" s="79">
        <f>SUM(J10/I10)-1</f>
        <v>0</v>
      </c>
      <c r="M10" s="78">
        <v>36</v>
      </c>
      <c r="N10" s="77">
        <f t="shared" ref="N10:N11" si="8">SUM(M10-J10)</f>
        <v>35.64</v>
      </c>
      <c r="O10" s="79">
        <f t="shared" ref="O10:O11" si="9">SUM(M10/J10)-1</f>
        <v>99</v>
      </c>
      <c r="P10" s="78">
        <v>36</v>
      </c>
      <c r="Q10" s="81"/>
      <c r="R10" s="92" t="s">
        <v>185</v>
      </c>
    </row>
    <row r="11" spans="1:19" outlineLevel="2" x14ac:dyDescent="0.2">
      <c r="A11" s="75">
        <v>405</v>
      </c>
      <c r="B11" s="75" t="s">
        <v>59</v>
      </c>
      <c r="C11" s="76" t="s">
        <v>32</v>
      </c>
      <c r="D11" s="93" t="s">
        <v>33</v>
      </c>
      <c r="E11" s="75" t="s">
        <v>96</v>
      </c>
      <c r="F11" s="90" t="s">
        <v>290</v>
      </c>
      <c r="G11" s="91" t="s">
        <v>291</v>
      </c>
      <c r="H11" s="91">
        <v>1</v>
      </c>
      <c r="I11" s="77">
        <v>0.44</v>
      </c>
      <c r="J11" s="78">
        <v>0.44</v>
      </c>
      <c r="K11" s="77">
        <f>SUM(J11-I11)</f>
        <v>0</v>
      </c>
      <c r="L11" s="79">
        <f>SUM(J11/I11)-1</f>
        <v>0</v>
      </c>
      <c r="M11" s="78">
        <v>0.5</v>
      </c>
      <c r="N11" s="77">
        <f t="shared" si="8"/>
        <v>0.06</v>
      </c>
      <c r="O11" s="79">
        <f t="shared" si="9"/>
        <v>0.13636363636363646</v>
      </c>
      <c r="P11" s="78">
        <v>0.5</v>
      </c>
      <c r="Q11" s="81"/>
      <c r="R11" s="92" t="s">
        <v>289</v>
      </c>
    </row>
    <row r="12" spans="1:19" s="13" customFormat="1" ht="1.1499999999999999" customHeight="1" outlineLevel="1" x14ac:dyDescent="0.2">
      <c r="A12" s="84" t="s">
        <v>359</v>
      </c>
      <c r="B12" s="85"/>
      <c r="C12" s="86"/>
      <c r="D12" s="94"/>
      <c r="E12" s="85"/>
      <c r="F12" s="86"/>
      <c r="G12" s="85"/>
      <c r="H12" s="85"/>
      <c r="I12" s="77"/>
      <c r="J12" s="78"/>
      <c r="K12" s="77"/>
      <c r="L12" s="77"/>
      <c r="M12" s="88"/>
      <c r="N12" s="77"/>
      <c r="O12" s="77"/>
      <c r="P12" s="78"/>
      <c r="Q12" s="95"/>
      <c r="R12" s="89"/>
      <c r="S12" s="13">
        <f>SUBTOTAL(3,S13:S14)</f>
        <v>0</v>
      </c>
    </row>
    <row r="13" spans="1:19" ht="25.5" outlineLevel="2" x14ac:dyDescent="0.2">
      <c r="A13" s="75">
        <v>406</v>
      </c>
      <c r="B13" s="75" t="s">
        <v>59</v>
      </c>
      <c r="C13" s="76" t="s">
        <v>32</v>
      </c>
      <c r="D13" s="93" t="s">
        <v>34</v>
      </c>
      <c r="E13" s="75" t="s">
        <v>96</v>
      </c>
      <c r="F13" s="90" t="s">
        <v>190</v>
      </c>
      <c r="G13" s="91" t="s">
        <v>192</v>
      </c>
      <c r="H13" s="91">
        <v>1</v>
      </c>
      <c r="I13" s="77">
        <v>0.74</v>
      </c>
      <c r="J13" s="78">
        <v>0.8</v>
      </c>
      <c r="K13" s="77">
        <f>SUM(J13-I13)</f>
        <v>6.0000000000000053E-2</v>
      </c>
      <c r="L13" s="79">
        <f>SUM(J13/I13)-1</f>
        <v>8.1081081081081141E-2</v>
      </c>
      <c r="M13" s="78">
        <v>0.8</v>
      </c>
      <c r="N13" s="77">
        <f t="shared" ref="N13:N14" si="10">SUM(M13-J13)</f>
        <v>0</v>
      </c>
      <c r="O13" s="79">
        <f t="shared" ref="O13:O14" si="11">SUM(M13/J13)-1</f>
        <v>0</v>
      </c>
      <c r="P13" s="78">
        <v>0.8</v>
      </c>
      <c r="Q13" s="81"/>
      <c r="R13" s="92" t="s">
        <v>185</v>
      </c>
    </row>
    <row r="14" spans="1:19" outlineLevel="2" x14ac:dyDescent="0.2">
      <c r="A14" s="75">
        <v>406</v>
      </c>
      <c r="B14" s="75" t="s">
        <v>59</v>
      </c>
      <c r="C14" s="76" t="s">
        <v>32</v>
      </c>
      <c r="D14" s="93" t="s">
        <v>34</v>
      </c>
      <c r="E14" s="75" t="s">
        <v>96</v>
      </c>
      <c r="F14" s="90" t="s">
        <v>685</v>
      </c>
      <c r="G14" s="91" t="s">
        <v>292</v>
      </c>
      <c r="H14" s="91">
        <v>2</v>
      </c>
      <c r="I14" s="77">
        <v>0.94</v>
      </c>
      <c r="J14" s="78">
        <v>0.94</v>
      </c>
      <c r="K14" s="77">
        <f>SUM(J14-I14)</f>
        <v>0</v>
      </c>
      <c r="L14" s="79">
        <f>SUM(J14/I14)-1</f>
        <v>0</v>
      </c>
      <c r="M14" s="78">
        <v>1.3</v>
      </c>
      <c r="N14" s="77">
        <f t="shared" si="10"/>
        <v>0.3600000000000001</v>
      </c>
      <c r="O14" s="79">
        <f t="shared" si="11"/>
        <v>0.38297872340425543</v>
      </c>
      <c r="P14" s="78">
        <v>1.3</v>
      </c>
      <c r="Q14" s="81"/>
      <c r="R14" s="92" t="s">
        <v>289</v>
      </c>
    </row>
    <row r="15" spans="1:19" s="13" customFormat="1" ht="1.1499999999999999" customHeight="1" outlineLevel="1" x14ac:dyDescent="0.2">
      <c r="A15" s="84" t="s">
        <v>358</v>
      </c>
      <c r="B15" s="85"/>
      <c r="C15" s="86"/>
      <c r="D15" s="94"/>
      <c r="E15" s="85"/>
      <c r="F15" s="86"/>
      <c r="G15" s="85"/>
      <c r="H15" s="85"/>
      <c r="I15" s="77"/>
      <c r="J15" s="78"/>
      <c r="K15" s="77"/>
      <c r="L15" s="77"/>
      <c r="M15" s="88"/>
      <c r="N15" s="77"/>
      <c r="O15" s="77"/>
      <c r="P15" s="78"/>
      <c r="Q15" s="95"/>
      <c r="R15" s="89"/>
      <c r="S15" s="13">
        <f>SUBTOTAL(3,S16:S17)</f>
        <v>0</v>
      </c>
    </row>
    <row r="16" spans="1:19" outlineLevel="2" x14ac:dyDescent="0.2">
      <c r="A16" s="75">
        <v>407</v>
      </c>
      <c r="B16" s="75" t="s">
        <v>59</v>
      </c>
      <c r="C16" s="76" t="s">
        <v>32</v>
      </c>
      <c r="D16" s="93" t="s">
        <v>31</v>
      </c>
      <c r="E16" s="75" t="s">
        <v>96</v>
      </c>
      <c r="F16" s="90" t="s">
        <v>686</v>
      </c>
      <c r="G16" s="91" t="s">
        <v>293</v>
      </c>
      <c r="H16" s="91">
        <v>2</v>
      </c>
      <c r="I16" s="77">
        <v>0.23</v>
      </c>
      <c r="J16" s="78">
        <v>0.26</v>
      </c>
      <c r="K16" s="77">
        <f>SUM(J16-I16)</f>
        <v>0.03</v>
      </c>
      <c r="L16" s="79">
        <f>SUM(J16/I16)-1</f>
        <v>0.13043478260869557</v>
      </c>
      <c r="M16" s="78">
        <v>0.36</v>
      </c>
      <c r="N16" s="77">
        <f t="shared" ref="N16:N17" si="12">SUM(M16-J16)</f>
        <v>9.9999999999999978E-2</v>
      </c>
      <c r="O16" s="79">
        <f t="shared" ref="O16:O17" si="13">SUM(M16/J16)-1</f>
        <v>0.38461538461538458</v>
      </c>
      <c r="P16" s="78">
        <v>0.36</v>
      </c>
      <c r="Q16" s="81" t="s">
        <v>659</v>
      </c>
      <c r="R16" s="92" t="s">
        <v>289</v>
      </c>
    </row>
    <row r="17" spans="1:19" ht="25.5" outlineLevel="2" x14ac:dyDescent="0.2">
      <c r="A17" s="75">
        <v>407</v>
      </c>
      <c r="B17" s="75" t="s">
        <v>59</v>
      </c>
      <c r="C17" s="76" t="s">
        <v>32</v>
      </c>
      <c r="D17" s="93" t="s">
        <v>31</v>
      </c>
      <c r="E17" s="75" t="s">
        <v>96</v>
      </c>
      <c r="F17" s="90" t="s">
        <v>190</v>
      </c>
      <c r="G17" s="91" t="s">
        <v>193</v>
      </c>
      <c r="H17" s="91">
        <v>1</v>
      </c>
      <c r="I17" s="77">
        <v>0.25</v>
      </c>
      <c r="J17" s="78">
        <v>0.25</v>
      </c>
      <c r="K17" s="77">
        <f>SUM(J17-I17)</f>
        <v>0</v>
      </c>
      <c r="L17" s="79">
        <f>SUM(J17/I17)-1</f>
        <v>0</v>
      </c>
      <c r="M17" s="78">
        <v>0.25</v>
      </c>
      <c r="N17" s="77">
        <f t="shared" si="12"/>
        <v>0</v>
      </c>
      <c r="O17" s="79">
        <f t="shared" si="13"/>
        <v>0</v>
      </c>
      <c r="P17" s="78">
        <v>0.25</v>
      </c>
      <c r="Q17" s="81"/>
      <c r="R17" s="92" t="s">
        <v>185</v>
      </c>
    </row>
    <row r="18" spans="1:19" s="13" customFormat="1" ht="1.1499999999999999" customHeight="1" outlineLevel="1" x14ac:dyDescent="0.2">
      <c r="A18" s="84" t="s">
        <v>357</v>
      </c>
      <c r="B18" s="85"/>
      <c r="C18" s="86"/>
      <c r="D18" s="94"/>
      <c r="E18" s="85"/>
      <c r="F18" s="86"/>
      <c r="G18" s="85"/>
      <c r="H18" s="85"/>
      <c r="I18" s="77"/>
      <c r="J18" s="78"/>
      <c r="K18" s="77"/>
      <c r="L18" s="77"/>
      <c r="M18" s="88"/>
      <c r="N18" s="77"/>
      <c r="O18" s="77"/>
      <c r="P18" s="78"/>
      <c r="Q18" s="95"/>
      <c r="R18" s="89"/>
      <c r="S18" s="13">
        <f>SUBTOTAL(3,S19:S20)</f>
        <v>0</v>
      </c>
    </row>
    <row r="19" spans="1:19" ht="25.5" outlineLevel="2" x14ac:dyDescent="0.2">
      <c r="A19" s="75">
        <v>408</v>
      </c>
      <c r="B19" s="75" t="s">
        <v>59</v>
      </c>
      <c r="C19" s="76" t="s">
        <v>35</v>
      </c>
      <c r="D19" s="93" t="s">
        <v>37</v>
      </c>
      <c r="E19" s="75" t="s">
        <v>96</v>
      </c>
      <c r="F19" s="90" t="s">
        <v>190</v>
      </c>
      <c r="G19" s="91" t="s">
        <v>194</v>
      </c>
      <c r="H19" s="91">
        <v>1</v>
      </c>
      <c r="I19" s="77">
        <v>0.31</v>
      </c>
      <c r="J19" s="78">
        <v>0.31</v>
      </c>
      <c r="K19" s="77">
        <f>SUM(J19-I19)</f>
        <v>0</v>
      </c>
      <c r="L19" s="79">
        <f>SUM(J19/I19)-1</f>
        <v>0</v>
      </c>
      <c r="M19" s="78">
        <v>0.31</v>
      </c>
      <c r="N19" s="77">
        <f t="shared" ref="N19:N20" si="14">SUM(M19-J19)</f>
        <v>0</v>
      </c>
      <c r="O19" s="79">
        <f t="shared" ref="O19:O20" si="15">SUM(M19/J19)-1</f>
        <v>0</v>
      </c>
      <c r="P19" s="78">
        <v>0.31</v>
      </c>
      <c r="Q19" s="81"/>
      <c r="R19" s="92" t="s">
        <v>185</v>
      </c>
    </row>
    <row r="20" spans="1:19" outlineLevel="2" x14ac:dyDescent="0.2">
      <c r="A20" s="75">
        <v>408</v>
      </c>
      <c r="B20" s="75" t="s">
        <v>59</v>
      </c>
      <c r="C20" s="76" t="s">
        <v>35</v>
      </c>
      <c r="D20" s="93" t="s">
        <v>37</v>
      </c>
      <c r="E20" s="75" t="s">
        <v>96</v>
      </c>
      <c r="F20" s="90" t="s">
        <v>686</v>
      </c>
      <c r="G20" s="91" t="s">
        <v>294</v>
      </c>
      <c r="H20" s="91">
        <v>2</v>
      </c>
      <c r="I20" s="77">
        <v>0.34</v>
      </c>
      <c r="J20" s="78">
        <v>0.34</v>
      </c>
      <c r="K20" s="77">
        <f>SUM(J20-I20)</f>
        <v>0</v>
      </c>
      <c r="L20" s="79">
        <f>SUM(J20/I20)-1</f>
        <v>0</v>
      </c>
      <c r="M20" s="78">
        <v>0.34</v>
      </c>
      <c r="N20" s="77">
        <f t="shared" si="14"/>
        <v>0</v>
      </c>
      <c r="O20" s="79">
        <f t="shared" si="15"/>
        <v>0</v>
      </c>
      <c r="P20" s="78">
        <v>0.34</v>
      </c>
      <c r="Q20" s="81"/>
      <c r="R20" s="92" t="s">
        <v>289</v>
      </c>
    </row>
    <row r="21" spans="1:19" s="13" customFormat="1" ht="1.1499999999999999" customHeight="1" outlineLevel="1" x14ac:dyDescent="0.2">
      <c r="A21" s="84" t="s">
        <v>356</v>
      </c>
      <c r="B21" s="85"/>
      <c r="C21" s="86"/>
      <c r="D21" s="94"/>
      <c r="E21" s="85"/>
      <c r="F21" s="86"/>
      <c r="G21" s="85"/>
      <c r="H21" s="85"/>
      <c r="I21" s="77"/>
      <c r="J21" s="78"/>
      <c r="K21" s="77"/>
      <c r="L21" s="77"/>
      <c r="M21" s="88"/>
      <c r="N21" s="77"/>
      <c r="O21" s="77"/>
      <c r="P21" s="78"/>
      <c r="Q21" s="95"/>
      <c r="R21" s="89"/>
      <c r="S21" s="13">
        <f>SUBTOTAL(3,S22:S23)</f>
        <v>0</v>
      </c>
    </row>
    <row r="22" spans="1:19" ht="25.5" outlineLevel="2" x14ac:dyDescent="0.2">
      <c r="A22" s="75">
        <v>409</v>
      </c>
      <c r="B22" s="75" t="s">
        <v>59</v>
      </c>
      <c r="C22" s="76" t="s">
        <v>35</v>
      </c>
      <c r="D22" s="93" t="s">
        <v>36</v>
      </c>
      <c r="E22" s="75" t="s">
        <v>96</v>
      </c>
      <c r="F22" s="90" t="s">
        <v>190</v>
      </c>
      <c r="G22" s="91" t="s">
        <v>195</v>
      </c>
      <c r="H22" s="91">
        <v>1</v>
      </c>
      <c r="I22" s="77">
        <v>0.25</v>
      </c>
      <c r="J22" s="78">
        <v>0.25</v>
      </c>
      <c r="K22" s="77">
        <f>SUM(J22-I22)</f>
        <v>0</v>
      </c>
      <c r="L22" s="79">
        <f>SUM(J22/I22)-1</f>
        <v>0</v>
      </c>
      <c r="M22" s="78">
        <v>0.25</v>
      </c>
      <c r="N22" s="77">
        <f t="shared" ref="N22:N23" si="16">SUM(M22-J22)</f>
        <v>0</v>
      </c>
      <c r="O22" s="79">
        <f t="shared" ref="O22:O23" si="17">SUM(M22/J22)-1</f>
        <v>0</v>
      </c>
      <c r="P22" s="78">
        <v>0.25</v>
      </c>
      <c r="Q22" s="81"/>
      <c r="R22" s="92" t="s">
        <v>185</v>
      </c>
    </row>
    <row r="23" spans="1:19" outlineLevel="2" x14ac:dyDescent="0.2">
      <c r="A23" s="75">
        <v>409</v>
      </c>
      <c r="B23" s="75" t="s">
        <v>59</v>
      </c>
      <c r="C23" s="76" t="s">
        <v>35</v>
      </c>
      <c r="D23" s="93" t="s">
        <v>36</v>
      </c>
      <c r="E23" s="75" t="s">
        <v>96</v>
      </c>
      <c r="F23" s="90" t="s">
        <v>686</v>
      </c>
      <c r="G23" s="91" t="s">
        <v>295</v>
      </c>
      <c r="H23" s="91">
        <v>2</v>
      </c>
      <c r="I23" s="77">
        <v>0.26</v>
      </c>
      <c r="J23" s="78">
        <v>0.26</v>
      </c>
      <c r="K23" s="77">
        <f>SUM(J23-I23)</f>
        <v>0</v>
      </c>
      <c r="L23" s="79">
        <f>SUM(J23/I23)-1</f>
        <v>0</v>
      </c>
      <c r="M23" s="78">
        <v>0.52</v>
      </c>
      <c r="N23" s="77">
        <f t="shared" si="16"/>
        <v>0.26</v>
      </c>
      <c r="O23" s="79">
        <f t="shared" si="17"/>
        <v>1</v>
      </c>
      <c r="P23" s="78">
        <v>0.52</v>
      </c>
      <c r="Q23" s="81" t="s">
        <v>659</v>
      </c>
      <c r="R23" s="92" t="s">
        <v>289</v>
      </c>
    </row>
    <row r="24" spans="1:19" s="13" customFormat="1" ht="1.1499999999999999" customHeight="1" outlineLevel="1" x14ac:dyDescent="0.2">
      <c r="A24" s="84" t="s">
        <v>355</v>
      </c>
      <c r="B24" s="85"/>
      <c r="C24" s="86"/>
      <c r="D24" s="94"/>
      <c r="E24" s="85"/>
      <c r="F24" s="86"/>
      <c r="G24" s="85"/>
      <c r="H24" s="85"/>
      <c r="I24" s="77"/>
      <c r="J24" s="78"/>
      <c r="K24" s="77"/>
      <c r="L24" s="77"/>
      <c r="M24" s="88"/>
      <c r="N24" s="77"/>
      <c r="O24" s="77"/>
      <c r="P24" s="78"/>
      <c r="Q24" s="95"/>
      <c r="R24" s="89"/>
      <c r="S24" s="13">
        <f>SUBTOTAL(3,S25:S25)</f>
        <v>0</v>
      </c>
    </row>
    <row r="25" spans="1:19" outlineLevel="2" x14ac:dyDescent="0.2">
      <c r="A25" s="75">
        <v>410</v>
      </c>
      <c r="B25" s="75" t="s">
        <v>59</v>
      </c>
      <c r="C25" s="76" t="s">
        <v>10</v>
      </c>
      <c r="D25" s="93" t="s">
        <v>15</v>
      </c>
      <c r="E25" s="75" t="s">
        <v>96</v>
      </c>
      <c r="F25" s="90" t="s">
        <v>687</v>
      </c>
      <c r="G25" s="91"/>
      <c r="H25" s="91">
        <v>1</v>
      </c>
      <c r="I25" s="77">
        <v>9.2899999999999991</v>
      </c>
      <c r="J25" s="78">
        <v>12.19</v>
      </c>
      <c r="K25" s="77">
        <f>SUM(J25-I25)</f>
        <v>2.9000000000000004</v>
      </c>
      <c r="L25" s="79">
        <f>SUM(J25/I25)-1</f>
        <v>0.31216361679224969</v>
      </c>
      <c r="M25" s="78">
        <v>12.19</v>
      </c>
      <c r="N25" s="77">
        <f t="shared" ref="N25" si="18">SUM(M25-J25)</f>
        <v>0</v>
      </c>
      <c r="O25" s="79">
        <f t="shared" ref="O25" si="19">SUM(M25/J25)-1</f>
        <v>0</v>
      </c>
      <c r="P25" s="78">
        <v>12.19</v>
      </c>
      <c r="Q25" s="81"/>
      <c r="R25" s="92" t="s">
        <v>289</v>
      </c>
    </row>
    <row r="26" spans="1:19" s="13" customFormat="1" ht="1.1499999999999999" customHeight="1" outlineLevel="1" x14ac:dyDescent="0.2">
      <c r="A26" s="84" t="s">
        <v>354</v>
      </c>
      <c r="B26" s="85"/>
      <c r="C26" s="86"/>
      <c r="D26" s="94"/>
      <c r="E26" s="85"/>
      <c r="F26" s="86"/>
      <c r="G26" s="85"/>
      <c r="H26" s="85"/>
      <c r="I26" s="77"/>
      <c r="J26" s="78"/>
      <c r="K26" s="77"/>
      <c r="L26" s="77"/>
      <c r="M26" s="88"/>
      <c r="N26" s="77"/>
      <c r="O26" s="77"/>
      <c r="P26" s="78"/>
      <c r="Q26" s="95"/>
      <c r="R26" s="89"/>
      <c r="S26" s="13">
        <f>SUBTOTAL(3,S27:S28)</f>
        <v>0</v>
      </c>
    </row>
    <row r="27" spans="1:19" outlineLevel="2" x14ac:dyDescent="0.2">
      <c r="A27" s="75">
        <v>411</v>
      </c>
      <c r="B27" s="75" t="s">
        <v>59</v>
      </c>
      <c r="C27" s="76" t="s">
        <v>10</v>
      </c>
      <c r="D27" s="93" t="s">
        <v>16</v>
      </c>
      <c r="E27" s="75" t="s">
        <v>96</v>
      </c>
      <c r="F27" s="90" t="s">
        <v>687</v>
      </c>
      <c r="G27" s="91"/>
      <c r="H27" s="91">
        <v>1</v>
      </c>
      <c r="I27" s="77">
        <v>8.39</v>
      </c>
      <c r="J27" s="78">
        <v>13.42</v>
      </c>
      <c r="K27" s="77">
        <f>SUM(J27-I27)</f>
        <v>5.0299999999999994</v>
      </c>
      <c r="L27" s="79">
        <f>SUM(J27/I27)-1</f>
        <v>0.59952324195470785</v>
      </c>
      <c r="M27" s="78">
        <v>8.85</v>
      </c>
      <c r="N27" s="77">
        <f t="shared" ref="N27:N28" si="20">SUM(M27-J27)</f>
        <v>-4.57</v>
      </c>
      <c r="O27" s="79">
        <f t="shared" ref="O27:O28" si="21">SUM(M27/J27)-1</f>
        <v>-0.34053651266766027</v>
      </c>
      <c r="P27" s="78">
        <v>13.42</v>
      </c>
      <c r="Q27" s="81"/>
      <c r="R27" s="92" t="s">
        <v>289</v>
      </c>
    </row>
    <row r="28" spans="1:19" ht="25.5" outlineLevel="2" x14ac:dyDescent="0.2">
      <c r="A28" s="75">
        <v>411</v>
      </c>
      <c r="B28" s="75" t="s">
        <v>59</v>
      </c>
      <c r="C28" s="76" t="s">
        <v>10</v>
      </c>
      <c r="D28" s="93" t="s">
        <v>16</v>
      </c>
      <c r="E28" s="75" t="s">
        <v>96</v>
      </c>
      <c r="F28" s="90" t="s">
        <v>196</v>
      </c>
      <c r="G28" s="91" t="s">
        <v>197</v>
      </c>
      <c r="H28" s="91">
        <v>2</v>
      </c>
      <c r="I28" s="77">
        <v>11.45</v>
      </c>
      <c r="J28" s="78">
        <v>11.45</v>
      </c>
      <c r="K28" s="77">
        <f>SUM(J28-I28)</f>
        <v>0</v>
      </c>
      <c r="L28" s="79">
        <f>SUM(J28/I28)-1</f>
        <v>0</v>
      </c>
      <c r="M28" s="78">
        <v>11.45</v>
      </c>
      <c r="N28" s="77">
        <f t="shared" si="20"/>
        <v>0</v>
      </c>
      <c r="O28" s="79">
        <f t="shared" si="21"/>
        <v>0</v>
      </c>
      <c r="P28" s="78">
        <v>11.45</v>
      </c>
      <c r="Q28" s="81"/>
      <c r="R28" s="92" t="s">
        <v>185</v>
      </c>
    </row>
    <row r="29" spans="1:19" s="13" customFormat="1" ht="1.1499999999999999" customHeight="1" outlineLevel="1" x14ac:dyDescent="0.2">
      <c r="A29" s="84" t="s">
        <v>353</v>
      </c>
      <c r="B29" s="85"/>
      <c r="C29" s="86"/>
      <c r="D29" s="94"/>
      <c r="E29" s="85"/>
      <c r="F29" s="86"/>
      <c r="G29" s="85"/>
      <c r="H29" s="85"/>
      <c r="I29" s="77"/>
      <c r="J29" s="78"/>
      <c r="K29" s="77"/>
      <c r="L29" s="77"/>
      <c r="M29" s="88"/>
      <c r="N29" s="77"/>
      <c r="O29" s="77"/>
      <c r="P29" s="78"/>
      <c r="Q29" s="95"/>
      <c r="R29" s="89"/>
      <c r="S29" s="13">
        <f>SUBTOTAL(3,S30:S31)</f>
        <v>0</v>
      </c>
    </row>
    <row r="30" spans="1:19" outlineLevel="2" x14ac:dyDescent="0.2">
      <c r="A30" s="75">
        <v>412</v>
      </c>
      <c r="B30" s="75" t="s">
        <v>59</v>
      </c>
      <c r="C30" s="76" t="s">
        <v>10</v>
      </c>
      <c r="D30" s="93" t="s">
        <v>11</v>
      </c>
      <c r="E30" s="75" t="s">
        <v>96</v>
      </c>
      <c r="F30" s="90" t="s">
        <v>687</v>
      </c>
      <c r="G30" s="91"/>
      <c r="H30" s="91">
        <v>1</v>
      </c>
      <c r="I30" s="77">
        <v>6.29</v>
      </c>
      <c r="J30" s="78">
        <v>9.69</v>
      </c>
      <c r="K30" s="77">
        <f>SUM(J30-I30)</f>
        <v>3.3999999999999995</v>
      </c>
      <c r="L30" s="79">
        <f>SUM(J30/I30)-1</f>
        <v>0.54054054054054035</v>
      </c>
      <c r="M30" s="78">
        <v>7.95</v>
      </c>
      <c r="N30" s="77">
        <f t="shared" ref="N30:N31" si="22">SUM(M30-J30)</f>
        <v>-1.7399999999999993</v>
      </c>
      <c r="O30" s="79">
        <f t="shared" ref="O30:O31" si="23">SUM(M30/J30)-1</f>
        <v>-0.17956656346749222</v>
      </c>
      <c r="P30" s="78">
        <v>9.69</v>
      </c>
      <c r="Q30" s="81" t="s">
        <v>297</v>
      </c>
      <c r="R30" s="92" t="s">
        <v>289</v>
      </c>
    </row>
    <row r="31" spans="1:19" ht="25.5" outlineLevel="2" x14ac:dyDescent="0.2">
      <c r="A31" s="75">
        <v>412</v>
      </c>
      <c r="B31" s="75" t="s">
        <v>59</v>
      </c>
      <c r="C31" s="76" t="s">
        <v>10</v>
      </c>
      <c r="D31" s="93" t="s">
        <v>11</v>
      </c>
      <c r="E31" s="75" t="s">
        <v>96</v>
      </c>
      <c r="F31" s="90" t="s">
        <v>196</v>
      </c>
      <c r="G31" s="91" t="s">
        <v>198</v>
      </c>
      <c r="H31" s="91">
        <v>2</v>
      </c>
      <c r="I31" s="96">
        <v>9.84</v>
      </c>
      <c r="J31" s="97">
        <v>9.84</v>
      </c>
      <c r="K31" s="77">
        <f>SUM(J31-I31)</f>
        <v>0</v>
      </c>
      <c r="L31" s="79">
        <f>SUM(J31/I31)-1</f>
        <v>0</v>
      </c>
      <c r="M31" s="97">
        <v>9.84</v>
      </c>
      <c r="N31" s="77">
        <f t="shared" si="22"/>
        <v>0</v>
      </c>
      <c r="O31" s="79">
        <f t="shared" si="23"/>
        <v>0</v>
      </c>
      <c r="P31" s="78">
        <v>9.84</v>
      </c>
      <c r="Q31" s="81"/>
      <c r="R31" s="92" t="s">
        <v>185</v>
      </c>
    </row>
    <row r="32" spans="1:19" s="13" customFormat="1" ht="1.1499999999999999" customHeight="1" outlineLevel="1" x14ac:dyDescent="0.2">
      <c r="A32" s="84" t="s">
        <v>352</v>
      </c>
      <c r="B32" s="85"/>
      <c r="C32" s="86"/>
      <c r="D32" s="94"/>
      <c r="E32" s="85"/>
      <c r="F32" s="86"/>
      <c r="G32" s="85"/>
      <c r="H32" s="85"/>
      <c r="I32" s="77"/>
      <c r="J32" s="78"/>
      <c r="K32" s="77"/>
      <c r="L32" s="77"/>
      <c r="M32" s="88"/>
      <c r="N32" s="77"/>
      <c r="O32" s="77"/>
      <c r="P32" s="78"/>
      <c r="Q32" s="95"/>
      <c r="R32" s="89"/>
      <c r="S32" s="13">
        <f>SUBTOTAL(3,S33:S33)</f>
        <v>0</v>
      </c>
    </row>
    <row r="33" spans="1:19" outlineLevel="2" x14ac:dyDescent="0.2">
      <c r="A33" s="75">
        <v>413</v>
      </c>
      <c r="B33" s="75" t="s">
        <v>59</v>
      </c>
      <c r="C33" s="76" t="s">
        <v>10</v>
      </c>
      <c r="D33" s="93" t="s">
        <v>12</v>
      </c>
      <c r="E33" s="75" t="s">
        <v>96</v>
      </c>
      <c r="F33" s="90" t="s">
        <v>687</v>
      </c>
      <c r="G33" s="91"/>
      <c r="H33" s="91">
        <v>1</v>
      </c>
      <c r="I33" s="77">
        <v>5.19</v>
      </c>
      <c r="J33" s="78">
        <v>5.19</v>
      </c>
      <c r="K33" s="77">
        <f>SUM(J33-I33)</f>
        <v>0</v>
      </c>
      <c r="L33" s="79">
        <f>SUM(J33/I33)-1</f>
        <v>0</v>
      </c>
      <c r="M33" s="78">
        <v>8.0500000000000007</v>
      </c>
      <c r="N33" s="77">
        <f t="shared" ref="N33" si="24">SUM(M33-J33)</f>
        <v>2.8600000000000003</v>
      </c>
      <c r="O33" s="79">
        <f t="shared" ref="O33" si="25">SUM(M33/J33)-1</f>
        <v>0.55105973025048161</v>
      </c>
      <c r="P33" s="78">
        <v>8.0500000000000007</v>
      </c>
      <c r="Q33" s="81" t="s">
        <v>660</v>
      </c>
      <c r="R33" s="92" t="s">
        <v>289</v>
      </c>
    </row>
    <row r="34" spans="1:19" s="13" customFormat="1" ht="1.1499999999999999" customHeight="1" outlineLevel="1" x14ac:dyDescent="0.2">
      <c r="A34" s="84" t="s">
        <v>351</v>
      </c>
      <c r="B34" s="85"/>
      <c r="C34" s="86"/>
      <c r="D34" s="94"/>
      <c r="E34" s="85"/>
      <c r="F34" s="85"/>
      <c r="G34" s="85"/>
      <c r="H34" s="85"/>
      <c r="I34" s="91"/>
      <c r="J34" s="91"/>
      <c r="K34" s="91"/>
      <c r="L34" s="91"/>
      <c r="M34" s="85"/>
      <c r="N34" s="91"/>
      <c r="O34" s="91"/>
      <c r="P34" s="78"/>
      <c r="Q34" s="85"/>
      <c r="R34" s="85"/>
      <c r="S34" s="13">
        <f>SUBTOTAL(3,S35:S35)</f>
        <v>0</v>
      </c>
    </row>
    <row r="35" spans="1:19" outlineLevel="2" x14ac:dyDescent="0.2">
      <c r="A35" s="75">
        <v>414</v>
      </c>
      <c r="B35" s="75" t="s">
        <v>59</v>
      </c>
      <c r="C35" s="76" t="s">
        <v>10</v>
      </c>
      <c r="D35" s="93" t="s">
        <v>13</v>
      </c>
      <c r="E35" s="75" t="s">
        <v>96</v>
      </c>
      <c r="F35" s="90" t="s">
        <v>366</v>
      </c>
      <c r="G35" s="91" t="s">
        <v>296</v>
      </c>
      <c r="H35" s="91">
        <v>1</v>
      </c>
      <c r="I35" s="77">
        <v>9.2899999999999991</v>
      </c>
      <c r="J35" s="78">
        <v>12.19</v>
      </c>
      <c r="K35" s="77">
        <f>SUM(J35-I35)</f>
        <v>2.9000000000000004</v>
      </c>
      <c r="L35" s="79">
        <f>SUM(J35/I35)-1</f>
        <v>0.31216361679224969</v>
      </c>
      <c r="M35" s="78">
        <v>19.850000000000001</v>
      </c>
      <c r="N35" s="77">
        <f>SUM(M35-J35)</f>
        <v>7.6600000000000019</v>
      </c>
      <c r="O35" s="79">
        <f>SUM(M35/J35)-1</f>
        <v>0.62838392124692399</v>
      </c>
      <c r="P35" s="78">
        <v>19.850000000000001</v>
      </c>
      <c r="Q35" s="81" t="s">
        <v>297</v>
      </c>
      <c r="R35" s="92" t="s">
        <v>289</v>
      </c>
    </row>
    <row r="36" spans="1:19" s="13" customFormat="1" ht="1.1499999999999999" customHeight="1" outlineLevel="1" x14ac:dyDescent="0.2">
      <c r="A36" s="84" t="s">
        <v>350</v>
      </c>
      <c r="B36" s="85"/>
      <c r="C36" s="86"/>
      <c r="D36" s="94"/>
      <c r="E36" s="85"/>
      <c r="F36" s="86"/>
      <c r="G36" s="85"/>
      <c r="H36" s="85"/>
      <c r="I36" s="77"/>
      <c r="J36" s="78"/>
      <c r="K36" s="77"/>
      <c r="L36" s="77"/>
      <c r="M36" s="88"/>
      <c r="N36" s="77"/>
      <c r="O36" s="77"/>
      <c r="P36" s="78"/>
      <c r="Q36" s="95"/>
      <c r="R36" s="89"/>
      <c r="S36" s="13">
        <f>SUBTOTAL(3,S37:S37)</f>
        <v>0</v>
      </c>
    </row>
    <row r="37" spans="1:19" outlineLevel="2" x14ac:dyDescent="0.2">
      <c r="A37" s="75">
        <v>415</v>
      </c>
      <c r="B37" s="75" t="s">
        <v>59</v>
      </c>
      <c r="C37" s="76" t="s">
        <v>10</v>
      </c>
      <c r="D37" s="93" t="s">
        <v>14</v>
      </c>
      <c r="E37" s="75" t="s">
        <v>96</v>
      </c>
      <c r="F37" s="90" t="s">
        <v>298</v>
      </c>
      <c r="G37" s="91" t="s">
        <v>299</v>
      </c>
      <c r="H37" s="91">
        <v>1</v>
      </c>
      <c r="I37" s="77">
        <v>8.59</v>
      </c>
      <c r="J37" s="78">
        <v>8.59</v>
      </c>
      <c r="K37" s="77">
        <f>SUM(J37-I37)</f>
        <v>0</v>
      </c>
      <c r="L37" s="79">
        <f>SUM(J37/I37)-1</f>
        <v>0</v>
      </c>
      <c r="M37" s="78">
        <v>8.59</v>
      </c>
      <c r="N37" s="77">
        <f t="shared" ref="N37" si="26">SUM(M37-J37)</f>
        <v>0</v>
      </c>
      <c r="O37" s="79">
        <f t="shared" ref="O37" si="27">SUM(M37/J37)-1</f>
        <v>0</v>
      </c>
      <c r="P37" s="78">
        <v>8.59</v>
      </c>
      <c r="Q37" s="81" t="s">
        <v>660</v>
      </c>
      <c r="R37" s="92" t="s">
        <v>289</v>
      </c>
    </row>
    <row r="38" spans="1:19" s="13" customFormat="1" ht="1.1499999999999999" customHeight="1" outlineLevel="1" x14ac:dyDescent="0.2">
      <c r="A38" s="84" t="s">
        <v>349</v>
      </c>
      <c r="B38" s="85"/>
      <c r="C38" s="86"/>
      <c r="D38" s="94"/>
      <c r="E38" s="85"/>
      <c r="F38" s="86"/>
      <c r="G38" s="85"/>
      <c r="H38" s="85"/>
      <c r="I38" s="96"/>
      <c r="J38" s="97"/>
      <c r="K38" s="96"/>
      <c r="L38" s="96"/>
      <c r="M38" s="98"/>
      <c r="N38" s="96"/>
      <c r="O38" s="96"/>
      <c r="P38" s="97"/>
      <c r="Q38" s="95"/>
      <c r="R38" s="89"/>
      <c r="S38" s="13">
        <f>SUBTOTAL(3,S39:S40)</f>
        <v>0</v>
      </c>
    </row>
    <row r="39" spans="1:19" ht="25.5" outlineLevel="2" x14ac:dyDescent="0.2">
      <c r="A39" s="75">
        <v>416</v>
      </c>
      <c r="B39" s="75" t="s">
        <v>59</v>
      </c>
      <c r="C39" s="76" t="s">
        <v>19</v>
      </c>
      <c r="D39" s="93" t="s">
        <v>21</v>
      </c>
      <c r="E39" s="75" t="s">
        <v>96</v>
      </c>
      <c r="F39" s="90" t="s">
        <v>190</v>
      </c>
      <c r="G39" s="91" t="s">
        <v>199</v>
      </c>
      <c r="H39" s="91">
        <v>1</v>
      </c>
      <c r="I39" s="96">
        <v>0.26</v>
      </c>
      <c r="J39" s="97">
        <v>0.26</v>
      </c>
      <c r="K39" s="77">
        <f>SUM(J39-I39)</f>
        <v>0</v>
      </c>
      <c r="L39" s="79">
        <f>SUM(J39/I39)-1</f>
        <v>0</v>
      </c>
      <c r="M39" s="97">
        <v>0.26</v>
      </c>
      <c r="N39" s="77">
        <f t="shared" ref="N39:N40" si="28">SUM(M39-J39)</f>
        <v>0</v>
      </c>
      <c r="O39" s="79">
        <f t="shared" ref="O39:O40" si="29">SUM(M39/J39)-1</f>
        <v>0</v>
      </c>
      <c r="P39" s="78">
        <v>0.26</v>
      </c>
      <c r="Q39" s="81"/>
      <c r="R39" s="92" t="s">
        <v>185</v>
      </c>
    </row>
    <row r="40" spans="1:19" outlineLevel="2" x14ac:dyDescent="0.2">
      <c r="A40" s="75">
        <v>416</v>
      </c>
      <c r="B40" s="75" t="s">
        <v>59</v>
      </c>
      <c r="C40" s="76" t="s">
        <v>19</v>
      </c>
      <c r="D40" s="93" t="s">
        <v>21</v>
      </c>
      <c r="E40" s="75" t="s">
        <v>96</v>
      </c>
      <c r="F40" s="90" t="s">
        <v>290</v>
      </c>
      <c r="G40" s="91" t="s">
        <v>300</v>
      </c>
      <c r="H40" s="91">
        <v>2</v>
      </c>
      <c r="I40" s="77">
        <v>0.26</v>
      </c>
      <c r="J40" s="78">
        <v>0.28000000000000003</v>
      </c>
      <c r="K40" s="77">
        <f>SUM(J40-I40)</f>
        <v>2.0000000000000018E-2</v>
      </c>
      <c r="L40" s="79">
        <f>SUM(J40/I40)-1</f>
        <v>7.6923076923077094E-2</v>
      </c>
      <c r="M40" s="78">
        <v>0.38</v>
      </c>
      <c r="N40" s="77">
        <f t="shared" si="28"/>
        <v>9.9999999999999978E-2</v>
      </c>
      <c r="O40" s="79">
        <f t="shared" si="29"/>
        <v>0.35714285714285698</v>
      </c>
      <c r="P40" s="78">
        <v>0.38</v>
      </c>
      <c r="Q40" s="81"/>
      <c r="R40" s="92" t="s">
        <v>289</v>
      </c>
    </row>
    <row r="41" spans="1:19" s="13" customFormat="1" ht="1.1499999999999999" customHeight="1" outlineLevel="1" x14ac:dyDescent="0.2">
      <c r="A41" s="84" t="s">
        <v>348</v>
      </c>
      <c r="B41" s="85"/>
      <c r="C41" s="86"/>
      <c r="D41" s="94"/>
      <c r="E41" s="85"/>
      <c r="F41" s="86"/>
      <c r="G41" s="85"/>
      <c r="H41" s="85"/>
      <c r="I41" s="77"/>
      <c r="J41" s="78"/>
      <c r="K41" s="77"/>
      <c r="L41" s="77"/>
      <c r="M41" s="88"/>
      <c r="N41" s="77"/>
      <c r="O41" s="77"/>
      <c r="P41" s="78"/>
      <c r="Q41" s="95"/>
      <c r="R41" s="89"/>
      <c r="S41" s="13">
        <f>SUBTOTAL(3,S42:S43)</f>
        <v>0</v>
      </c>
    </row>
    <row r="42" spans="1:19" outlineLevel="2" x14ac:dyDescent="0.2">
      <c r="A42" s="75">
        <v>417</v>
      </c>
      <c r="B42" s="75" t="s">
        <v>59</v>
      </c>
      <c r="C42" s="76" t="s">
        <v>19</v>
      </c>
      <c r="D42" s="93" t="s">
        <v>20</v>
      </c>
      <c r="E42" s="75" t="s">
        <v>96</v>
      </c>
      <c r="F42" s="90" t="s">
        <v>301</v>
      </c>
      <c r="G42" s="91"/>
      <c r="H42" s="91">
        <v>2</v>
      </c>
      <c r="I42" s="77">
        <v>12.73</v>
      </c>
      <c r="J42" s="78">
        <v>12.73</v>
      </c>
      <c r="K42" s="77">
        <f>SUM(J42-I42)</f>
        <v>0</v>
      </c>
      <c r="L42" s="79">
        <f>SUM(J42/I42)-1</f>
        <v>0</v>
      </c>
      <c r="M42" s="78">
        <v>16.850000000000001</v>
      </c>
      <c r="N42" s="77">
        <f t="shared" ref="N42:N43" si="30">SUM(M42-J42)</f>
        <v>4.120000000000001</v>
      </c>
      <c r="O42" s="79">
        <f t="shared" ref="O42:O43" si="31">SUM(M42/J42)-1</f>
        <v>0.323644933228594</v>
      </c>
      <c r="P42" s="78">
        <v>16.850000000000001</v>
      </c>
      <c r="Q42" s="81"/>
      <c r="R42" s="92" t="s">
        <v>289</v>
      </c>
    </row>
    <row r="43" spans="1:19" ht="25.5" outlineLevel="2" x14ac:dyDescent="0.2">
      <c r="A43" s="75">
        <v>417</v>
      </c>
      <c r="B43" s="75" t="s">
        <v>59</v>
      </c>
      <c r="C43" s="76" t="s">
        <v>19</v>
      </c>
      <c r="D43" s="93" t="s">
        <v>20</v>
      </c>
      <c r="E43" s="75" t="s">
        <v>96</v>
      </c>
      <c r="F43" s="90" t="s">
        <v>196</v>
      </c>
      <c r="G43" s="91" t="s">
        <v>200</v>
      </c>
      <c r="H43" s="91">
        <v>1</v>
      </c>
      <c r="I43" s="96">
        <v>12.99</v>
      </c>
      <c r="J43" s="97">
        <v>12.99</v>
      </c>
      <c r="K43" s="77">
        <f>SUM(J43-I43)</f>
        <v>0</v>
      </c>
      <c r="L43" s="79">
        <f>SUM(J43/I43)-1</f>
        <v>0</v>
      </c>
      <c r="M43" s="97">
        <v>12.99</v>
      </c>
      <c r="N43" s="77">
        <f t="shared" si="30"/>
        <v>0</v>
      </c>
      <c r="O43" s="79">
        <f t="shared" si="31"/>
        <v>0</v>
      </c>
      <c r="P43" s="78">
        <v>12.99</v>
      </c>
      <c r="Q43" s="81"/>
      <c r="R43" s="92" t="s">
        <v>185</v>
      </c>
    </row>
    <row r="44" spans="1:19" s="13" customFormat="1" ht="1.1499999999999999" customHeight="1" outlineLevel="1" x14ac:dyDescent="0.2">
      <c r="A44" s="84" t="s">
        <v>347</v>
      </c>
      <c r="B44" s="85"/>
      <c r="C44" s="86"/>
      <c r="D44" s="94"/>
      <c r="E44" s="85"/>
      <c r="F44" s="86"/>
      <c r="G44" s="85"/>
      <c r="H44" s="85"/>
      <c r="I44" s="96"/>
      <c r="J44" s="97"/>
      <c r="K44" s="96"/>
      <c r="L44" s="96"/>
      <c r="M44" s="98"/>
      <c r="N44" s="96"/>
      <c r="O44" s="96"/>
      <c r="P44" s="97"/>
      <c r="Q44" s="95"/>
      <c r="R44" s="89"/>
      <c r="S44" s="13">
        <f>SUBTOTAL(3,S45:S46)</f>
        <v>0</v>
      </c>
    </row>
    <row r="45" spans="1:19" ht="25.5" outlineLevel="2" x14ac:dyDescent="0.2">
      <c r="A45" s="75">
        <v>418</v>
      </c>
      <c r="B45" s="75" t="s">
        <v>59</v>
      </c>
      <c r="C45" s="76" t="s">
        <v>19</v>
      </c>
      <c r="D45" s="93" t="s">
        <v>22</v>
      </c>
      <c r="E45" s="75" t="s">
        <v>96</v>
      </c>
      <c r="F45" s="90" t="s">
        <v>190</v>
      </c>
      <c r="G45" s="91"/>
      <c r="H45" s="91">
        <v>1</v>
      </c>
      <c r="I45" s="96">
        <v>0.4</v>
      </c>
      <c r="J45" s="97">
        <v>0.4</v>
      </c>
      <c r="K45" s="77">
        <f>SUM(J45-I45)</f>
        <v>0</v>
      </c>
      <c r="L45" s="79">
        <f>SUM(J45/I45)-1</f>
        <v>0</v>
      </c>
      <c r="M45" s="97">
        <v>0.4</v>
      </c>
      <c r="N45" s="77">
        <f t="shared" ref="N45:N46" si="32">SUM(M45-J45)</f>
        <v>0</v>
      </c>
      <c r="O45" s="79">
        <f t="shared" ref="O45:O46" si="33">SUM(M45/J45)-1</f>
        <v>0</v>
      </c>
      <c r="P45" s="78">
        <v>0.4</v>
      </c>
      <c r="Q45" s="81"/>
      <c r="R45" s="92" t="s">
        <v>185</v>
      </c>
    </row>
    <row r="46" spans="1:19" outlineLevel="2" x14ac:dyDescent="0.2">
      <c r="A46" s="75">
        <v>418</v>
      </c>
      <c r="B46" s="75" t="s">
        <v>59</v>
      </c>
      <c r="C46" s="76" t="s">
        <v>19</v>
      </c>
      <c r="D46" s="93" t="s">
        <v>22</v>
      </c>
      <c r="E46" s="75" t="s">
        <v>96</v>
      </c>
      <c r="F46" s="90" t="s">
        <v>301</v>
      </c>
      <c r="G46" s="91" t="s">
        <v>302</v>
      </c>
      <c r="H46" s="91">
        <v>2</v>
      </c>
      <c r="I46" s="77">
        <v>1.59</v>
      </c>
      <c r="J46" s="78">
        <v>1.59</v>
      </c>
      <c r="K46" s="77">
        <f>SUM(J46-I46)</f>
        <v>0</v>
      </c>
      <c r="L46" s="79">
        <f>SUM(J46/I46)-1</f>
        <v>0</v>
      </c>
      <c r="M46" s="78">
        <v>1.59</v>
      </c>
      <c r="N46" s="77">
        <f t="shared" si="32"/>
        <v>0</v>
      </c>
      <c r="O46" s="79">
        <f t="shared" si="33"/>
        <v>0</v>
      </c>
      <c r="P46" s="78">
        <v>1.59</v>
      </c>
      <c r="Q46" s="81"/>
      <c r="R46" s="92" t="s">
        <v>289</v>
      </c>
    </row>
    <row r="47" spans="1:19" s="13" customFormat="1" ht="1.1499999999999999" customHeight="1" outlineLevel="1" x14ac:dyDescent="0.2">
      <c r="A47" s="84" t="s">
        <v>346</v>
      </c>
      <c r="B47" s="85"/>
      <c r="C47" s="86"/>
      <c r="D47" s="94"/>
      <c r="E47" s="85"/>
      <c r="F47" s="86"/>
      <c r="G47" s="85"/>
      <c r="H47" s="85"/>
      <c r="I47" s="77"/>
      <c r="J47" s="78"/>
      <c r="K47" s="77"/>
      <c r="L47" s="77"/>
      <c r="M47" s="88"/>
      <c r="N47" s="77"/>
      <c r="O47" s="77"/>
      <c r="P47" s="78"/>
      <c r="Q47" s="95"/>
      <c r="R47" s="89"/>
      <c r="S47" s="13">
        <f>SUBTOTAL(3,S48:S49)</f>
        <v>0</v>
      </c>
    </row>
    <row r="48" spans="1:19" outlineLevel="2" x14ac:dyDescent="0.2">
      <c r="A48" s="75">
        <v>419</v>
      </c>
      <c r="B48" s="75" t="s">
        <v>59</v>
      </c>
      <c r="C48" s="76" t="s">
        <v>19</v>
      </c>
      <c r="D48" s="93" t="s">
        <v>25</v>
      </c>
      <c r="E48" s="75" t="s">
        <v>96</v>
      </c>
      <c r="F48" s="90" t="s">
        <v>686</v>
      </c>
      <c r="G48" s="91" t="s">
        <v>303</v>
      </c>
      <c r="H48" s="91">
        <v>2</v>
      </c>
      <c r="I48" s="77">
        <v>0.27</v>
      </c>
      <c r="J48" s="78">
        <v>0.27</v>
      </c>
      <c r="K48" s="77">
        <f>SUM(J48-I48)</f>
        <v>0</v>
      </c>
      <c r="L48" s="79">
        <f>SUM(J48/I48)-1</f>
        <v>0</v>
      </c>
      <c r="M48" s="78">
        <v>0.33</v>
      </c>
      <c r="N48" s="77">
        <f t="shared" ref="N48:N49" si="34">SUM(M48-J48)</f>
        <v>0.06</v>
      </c>
      <c r="O48" s="79">
        <f t="shared" ref="O48:O49" si="35">SUM(M48/J48)-1</f>
        <v>0.2222222222222221</v>
      </c>
      <c r="P48" s="78">
        <v>0.33</v>
      </c>
      <c r="Q48" s="81" t="s">
        <v>659</v>
      </c>
      <c r="R48" s="92" t="s">
        <v>289</v>
      </c>
    </row>
    <row r="49" spans="1:19" ht="25.5" outlineLevel="2" x14ac:dyDescent="0.2">
      <c r="A49" s="75">
        <v>419</v>
      </c>
      <c r="B49" s="75" t="s">
        <v>59</v>
      </c>
      <c r="C49" s="76" t="s">
        <v>19</v>
      </c>
      <c r="D49" s="93" t="s">
        <v>25</v>
      </c>
      <c r="E49" s="75" t="s">
        <v>96</v>
      </c>
      <c r="F49" s="90" t="s">
        <v>190</v>
      </c>
      <c r="G49" s="91" t="s">
        <v>201</v>
      </c>
      <c r="H49" s="91">
        <v>1</v>
      </c>
      <c r="I49" s="96">
        <v>0.28999999999999998</v>
      </c>
      <c r="J49" s="97">
        <v>0.28999999999999998</v>
      </c>
      <c r="K49" s="77">
        <f>SUM(J49-I49)</f>
        <v>0</v>
      </c>
      <c r="L49" s="79">
        <f>SUM(J49/I49)-1</f>
        <v>0</v>
      </c>
      <c r="M49" s="97">
        <v>0.28999999999999998</v>
      </c>
      <c r="N49" s="77">
        <f t="shared" si="34"/>
        <v>0</v>
      </c>
      <c r="O49" s="79">
        <f t="shared" si="35"/>
        <v>0</v>
      </c>
      <c r="P49" s="78">
        <v>0.28999999999999998</v>
      </c>
      <c r="Q49" s="81"/>
      <c r="R49" s="92" t="s">
        <v>185</v>
      </c>
    </row>
    <row r="50" spans="1:19" s="13" customFormat="1" ht="1.1499999999999999" customHeight="1" outlineLevel="1" x14ac:dyDescent="0.2">
      <c r="A50" s="84" t="s">
        <v>345</v>
      </c>
      <c r="B50" s="85"/>
      <c r="C50" s="86"/>
      <c r="D50" s="94"/>
      <c r="E50" s="85"/>
      <c r="F50" s="86"/>
      <c r="G50" s="85"/>
      <c r="H50" s="85"/>
      <c r="I50" s="77"/>
      <c r="J50" s="78"/>
      <c r="K50" s="77"/>
      <c r="L50" s="77"/>
      <c r="M50" s="88"/>
      <c r="N50" s="77"/>
      <c r="O50" s="77"/>
      <c r="P50" s="78"/>
      <c r="Q50" s="95"/>
      <c r="R50" s="89"/>
      <c r="S50" s="13">
        <f>SUBTOTAL(3,S51:S52)</f>
        <v>0</v>
      </c>
    </row>
    <row r="51" spans="1:19" outlineLevel="2" x14ac:dyDescent="0.2">
      <c r="A51" s="75">
        <v>420</v>
      </c>
      <c r="B51" s="75" t="s">
        <v>59</v>
      </c>
      <c r="C51" s="76" t="s">
        <v>19</v>
      </c>
      <c r="D51" s="93" t="s">
        <v>26</v>
      </c>
      <c r="E51" s="75" t="s">
        <v>96</v>
      </c>
      <c r="F51" s="90" t="s">
        <v>686</v>
      </c>
      <c r="G51" s="91" t="s">
        <v>304</v>
      </c>
      <c r="H51" s="91">
        <v>2</v>
      </c>
      <c r="I51" s="77">
        <v>0.28999999999999998</v>
      </c>
      <c r="J51" s="78">
        <v>0.45</v>
      </c>
      <c r="K51" s="77">
        <f>SUM(J51-I51)</f>
        <v>0.16000000000000003</v>
      </c>
      <c r="L51" s="79">
        <f>SUM(J51/I51)-1</f>
        <v>0.5517241379310347</v>
      </c>
      <c r="M51" s="78">
        <v>0.45</v>
      </c>
      <c r="N51" s="77">
        <f t="shared" ref="N51:N52" si="36">SUM(M51-J51)</f>
        <v>0</v>
      </c>
      <c r="O51" s="79">
        <f t="shared" ref="O51:O52" si="37">SUM(M51/J51)-1</f>
        <v>0</v>
      </c>
      <c r="P51" s="78">
        <v>0.45</v>
      </c>
      <c r="Q51" s="81"/>
      <c r="R51" s="92" t="s">
        <v>289</v>
      </c>
    </row>
    <row r="52" spans="1:19" ht="25.5" outlineLevel="2" x14ac:dyDescent="0.2">
      <c r="A52" s="75">
        <v>420</v>
      </c>
      <c r="B52" s="75" t="s">
        <v>59</v>
      </c>
      <c r="C52" s="76" t="s">
        <v>19</v>
      </c>
      <c r="D52" s="93" t="s">
        <v>26</v>
      </c>
      <c r="E52" s="75" t="s">
        <v>96</v>
      </c>
      <c r="F52" s="90" t="s">
        <v>190</v>
      </c>
      <c r="G52" s="91" t="s">
        <v>202</v>
      </c>
      <c r="H52" s="91">
        <v>1</v>
      </c>
      <c r="I52" s="96">
        <v>0.38</v>
      </c>
      <c r="J52" s="97">
        <v>0.38</v>
      </c>
      <c r="K52" s="77">
        <f>SUM(J52-I52)</f>
        <v>0</v>
      </c>
      <c r="L52" s="79">
        <f>SUM(J52/I52)-1</f>
        <v>0</v>
      </c>
      <c r="M52" s="97">
        <v>0.38</v>
      </c>
      <c r="N52" s="77">
        <f t="shared" si="36"/>
        <v>0</v>
      </c>
      <c r="O52" s="79">
        <f t="shared" si="37"/>
        <v>0</v>
      </c>
      <c r="P52" s="78">
        <v>0.38</v>
      </c>
      <c r="Q52" s="81"/>
      <c r="R52" s="92" t="s">
        <v>185</v>
      </c>
    </row>
    <row r="53" spans="1:19" s="13" customFormat="1" ht="1.1499999999999999" customHeight="1" outlineLevel="1" x14ac:dyDescent="0.2">
      <c r="A53" s="84" t="s">
        <v>344</v>
      </c>
      <c r="B53" s="85"/>
      <c r="C53" s="86"/>
      <c r="D53" s="94"/>
      <c r="E53" s="85"/>
      <c r="F53" s="86"/>
      <c r="G53" s="85"/>
      <c r="H53" s="85"/>
      <c r="I53" s="77"/>
      <c r="J53" s="78"/>
      <c r="K53" s="77"/>
      <c r="L53" s="77"/>
      <c r="M53" s="88"/>
      <c r="N53" s="77"/>
      <c r="O53" s="77"/>
      <c r="P53" s="78"/>
      <c r="Q53" s="95"/>
      <c r="R53" s="89"/>
      <c r="S53" s="13">
        <f>SUBTOTAL(3,S54:S55)</f>
        <v>0</v>
      </c>
    </row>
    <row r="54" spans="1:19" outlineLevel="2" x14ac:dyDescent="0.2">
      <c r="A54" s="75">
        <v>421</v>
      </c>
      <c r="B54" s="75" t="s">
        <v>59</v>
      </c>
      <c r="C54" s="76" t="s">
        <v>19</v>
      </c>
      <c r="D54" s="93" t="s">
        <v>23</v>
      </c>
      <c r="E54" s="75" t="s">
        <v>96</v>
      </c>
      <c r="F54" s="90" t="s">
        <v>686</v>
      </c>
      <c r="G54" s="91" t="s">
        <v>305</v>
      </c>
      <c r="H54" s="91">
        <v>1</v>
      </c>
      <c r="I54" s="77">
        <v>0.27</v>
      </c>
      <c r="J54" s="78">
        <v>0.28999999999999998</v>
      </c>
      <c r="K54" s="77">
        <f>SUM(J54-I54)</f>
        <v>1.9999999999999962E-2</v>
      </c>
      <c r="L54" s="79">
        <f>SUM(J54/I54)-1</f>
        <v>7.4074074074073959E-2</v>
      </c>
      <c r="M54" s="78">
        <v>0.37</v>
      </c>
      <c r="N54" s="77">
        <f t="shared" ref="N54:N55" si="38">SUM(M54-J54)</f>
        <v>8.0000000000000016E-2</v>
      </c>
      <c r="O54" s="79">
        <f t="shared" ref="O54:O55" si="39">SUM(M54/J54)-1</f>
        <v>0.27586206896551735</v>
      </c>
      <c r="P54" s="78">
        <v>0.37</v>
      </c>
      <c r="Q54" s="81"/>
      <c r="R54" s="92" t="s">
        <v>289</v>
      </c>
    </row>
    <row r="55" spans="1:19" ht="25.5" outlineLevel="2" x14ac:dyDescent="0.2">
      <c r="A55" s="75">
        <v>421</v>
      </c>
      <c r="B55" s="75" t="s">
        <v>59</v>
      </c>
      <c r="C55" s="76" t="s">
        <v>19</v>
      </c>
      <c r="D55" s="93" t="s">
        <v>23</v>
      </c>
      <c r="E55" s="75" t="s">
        <v>96</v>
      </c>
      <c r="F55" s="90" t="s">
        <v>190</v>
      </c>
      <c r="G55" s="91" t="s">
        <v>203</v>
      </c>
      <c r="H55" s="91">
        <v>2</v>
      </c>
      <c r="I55" s="96">
        <v>0.4</v>
      </c>
      <c r="J55" s="97">
        <v>0.4</v>
      </c>
      <c r="K55" s="77">
        <f>SUM(J55-I55)</f>
        <v>0</v>
      </c>
      <c r="L55" s="79">
        <f>SUM(J55/I55)-1</f>
        <v>0</v>
      </c>
      <c r="M55" s="97">
        <v>0.4</v>
      </c>
      <c r="N55" s="77">
        <f t="shared" si="38"/>
        <v>0</v>
      </c>
      <c r="O55" s="79">
        <f t="shared" si="39"/>
        <v>0</v>
      </c>
      <c r="P55" s="78">
        <v>4</v>
      </c>
      <c r="Q55" s="81"/>
      <c r="R55" s="92" t="s">
        <v>185</v>
      </c>
    </row>
    <row r="56" spans="1:19" s="13" customFormat="1" ht="1.1499999999999999" customHeight="1" outlineLevel="1" x14ac:dyDescent="0.2">
      <c r="A56" s="84" t="s">
        <v>343</v>
      </c>
      <c r="B56" s="85"/>
      <c r="C56" s="86"/>
      <c r="D56" s="94"/>
      <c r="E56" s="85"/>
      <c r="F56" s="86"/>
      <c r="G56" s="85"/>
      <c r="H56" s="85"/>
      <c r="I56" s="77"/>
      <c r="J56" s="78"/>
      <c r="K56" s="77"/>
      <c r="L56" s="77"/>
      <c r="M56" s="88"/>
      <c r="N56" s="77"/>
      <c r="O56" s="77"/>
      <c r="P56" s="78"/>
      <c r="Q56" s="95"/>
      <c r="R56" s="89"/>
      <c r="S56" s="13">
        <f>SUBTOTAL(3,S57:S57)</f>
        <v>0</v>
      </c>
    </row>
    <row r="57" spans="1:19" outlineLevel="2" x14ac:dyDescent="0.2">
      <c r="A57" s="75">
        <v>422</v>
      </c>
      <c r="B57" s="75" t="s">
        <v>59</v>
      </c>
      <c r="C57" s="76" t="s">
        <v>19</v>
      </c>
      <c r="D57" s="93" t="s">
        <v>24</v>
      </c>
      <c r="E57" s="75" t="s">
        <v>96</v>
      </c>
      <c r="F57" s="90" t="s">
        <v>686</v>
      </c>
      <c r="G57" s="91" t="s">
        <v>306</v>
      </c>
      <c r="H57" s="91">
        <v>1</v>
      </c>
      <c r="I57" s="77">
        <v>0.27</v>
      </c>
      <c r="J57" s="78">
        <v>0.27</v>
      </c>
      <c r="K57" s="77">
        <f>SUM(J57-I57)</f>
        <v>0</v>
      </c>
      <c r="L57" s="79">
        <f>SUM(J57/I57)-1</f>
        <v>0</v>
      </c>
      <c r="M57" s="78">
        <v>0.43</v>
      </c>
      <c r="N57" s="77">
        <f t="shared" ref="N57" si="40">SUM(M57-J57)</f>
        <v>0.15999999999999998</v>
      </c>
      <c r="O57" s="79">
        <f t="shared" ref="O57" si="41">SUM(M57/J57)-1</f>
        <v>0.59259259259259256</v>
      </c>
      <c r="P57" s="78">
        <v>0.43</v>
      </c>
      <c r="Q57" s="81"/>
      <c r="R57" s="92" t="s">
        <v>289</v>
      </c>
    </row>
    <row r="58" spans="1:19" s="13" customFormat="1" ht="1.1499999999999999" customHeight="1" outlineLevel="1" x14ac:dyDescent="0.2">
      <c r="A58" s="84" t="s">
        <v>342</v>
      </c>
      <c r="B58" s="85"/>
      <c r="C58" s="86"/>
      <c r="D58" s="94"/>
      <c r="E58" s="85"/>
      <c r="F58" s="86"/>
      <c r="G58" s="85"/>
      <c r="H58" s="85"/>
      <c r="I58" s="96"/>
      <c r="J58" s="97"/>
      <c r="K58" s="96"/>
      <c r="L58" s="96"/>
      <c r="M58" s="98"/>
      <c r="N58" s="96"/>
      <c r="O58" s="96"/>
      <c r="P58" s="97"/>
      <c r="Q58" s="95"/>
      <c r="R58" s="89"/>
      <c r="S58" s="13" t="e">
        <f>SUBTOTAL(3,#REF!)</f>
        <v>#REF!</v>
      </c>
    </row>
    <row r="59" spans="1:19" ht="25.5" outlineLevel="2" x14ac:dyDescent="0.2">
      <c r="A59" s="75">
        <v>424</v>
      </c>
      <c r="B59" s="75" t="s">
        <v>59</v>
      </c>
      <c r="C59" s="76" t="s">
        <v>40</v>
      </c>
      <c r="D59" s="93" t="s">
        <v>41</v>
      </c>
      <c r="E59" s="75" t="s">
        <v>96</v>
      </c>
      <c r="F59" s="90" t="s">
        <v>204</v>
      </c>
      <c r="G59" s="91" t="s">
        <v>205</v>
      </c>
      <c r="H59" s="91">
        <v>1</v>
      </c>
      <c r="I59" s="96">
        <v>24.59</v>
      </c>
      <c r="J59" s="97">
        <v>27.43</v>
      </c>
      <c r="K59" s="77">
        <f>SUM(J59-I59)</f>
        <v>2.84</v>
      </c>
      <c r="L59" s="79">
        <f>SUM(J59/I59)-1</f>
        <v>0.11549410329402199</v>
      </c>
      <c r="M59" s="97">
        <v>27.43</v>
      </c>
      <c r="N59" s="77">
        <f t="shared" ref="N59" si="42">SUM(M59-J59)</f>
        <v>0</v>
      </c>
      <c r="O59" s="79">
        <f t="shared" ref="O59" si="43">SUM(M59/J59)-1</f>
        <v>0</v>
      </c>
      <c r="P59" s="78">
        <v>27.43</v>
      </c>
      <c r="Q59" s="81"/>
      <c r="R59" s="92" t="s">
        <v>185</v>
      </c>
    </row>
    <row r="60" spans="1:19" s="13" customFormat="1" ht="1.1499999999999999" customHeight="1" outlineLevel="1" x14ac:dyDescent="0.2">
      <c r="A60" s="84" t="s">
        <v>341</v>
      </c>
      <c r="B60" s="85"/>
      <c r="C60" s="86"/>
      <c r="D60" s="94"/>
      <c r="E60" s="85"/>
      <c r="F60" s="86"/>
      <c r="G60" s="85"/>
      <c r="H60" s="85"/>
      <c r="I60" s="96"/>
      <c r="J60" s="97"/>
      <c r="K60" s="96"/>
      <c r="L60" s="96"/>
      <c r="M60" s="98"/>
      <c r="N60" s="96"/>
      <c r="O60" s="96"/>
      <c r="P60" s="97"/>
      <c r="Q60" s="95"/>
      <c r="R60" s="89"/>
      <c r="S60" s="13">
        <f>SUBTOTAL(3,S61:S61)</f>
        <v>0</v>
      </c>
    </row>
    <row r="61" spans="1:19" ht="25.5" outlineLevel="2" x14ac:dyDescent="0.2">
      <c r="A61" s="75">
        <v>425</v>
      </c>
      <c r="B61" s="75" t="s">
        <v>59</v>
      </c>
      <c r="C61" s="76" t="s">
        <v>40</v>
      </c>
      <c r="D61" s="93" t="s">
        <v>42</v>
      </c>
      <c r="E61" s="75" t="s">
        <v>96</v>
      </c>
      <c r="F61" s="90" t="s">
        <v>8</v>
      </c>
      <c r="G61" s="91" t="s">
        <v>206</v>
      </c>
      <c r="H61" s="91">
        <v>1</v>
      </c>
      <c r="I61" s="96">
        <v>32.5</v>
      </c>
      <c r="J61" s="97">
        <v>32.5</v>
      </c>
      <c r="K61" s="77">
        <f>SUM(J61-I61)</f>
        <v>0</v>
      </c>
      <c r="L61" s="79">
        <f>SUM(J61/I61)-1</f>
        <v>0</v>
      </c>
      <c r="M61" s="97">
        <v>32.5</v>
      </c>
      <c r="N61" s="77">
        <f>SUM(M61-J61)</f>
        <v>0</v>
      </c>
      <c r="O61" s="79">
        <f>SUM(M61/J61)-1</f>
        <v>0</v>
      </c>
      <c r="P61" s="78">
        <v>32.5</v>
      </c>
      <c r="Q61" s="81"/>
      <c r="R61" s="92" t="s">
        <v>185</v>
      </c>
    </row>
    <row r="62" spans="1:19" s="13" customFormat="1" ht="1.1499999999999999" customHeight="1" outlineLevel="1" x14ac:dyDescent="0.2">
      <c r="A62" s="84" t="s">
        <v>340</v>
      </c>
      <c r="B62" s="85"/>
      <c r="C62" s="86"/>
      <c r="D62" s="94"/>
      <c r="E62" s="85"/>
      <c r="F62" s="86"/>
      <c r="G62" s="85"/>
      <c r="H62" s="85"/>
      <c r="I62" s="96"/>
      <c r="J62" s="97"/>
      <c r="K62" s="96"/>
      <c r="L62" s="96"/>
      <c r="M62" s="98"/>
      <c r="N62" s="96"/>
      <c r="O62" s="96"/>
      <c r="P62" s="97"/>
      <c r="Q62" s="95"/>
      <c r="R62" s="89"/>
      <c r="S62" s="13">
        <f>SUBTOTAL(3,S63:S64)</f>
        <v>0</v>
      </c>
    </row>
    <row r="63" spans="1:19" ht="25.5" outlineLevel="2" x14ac:dyDescent="0.2">
      <c r="A63" s="75">
        <v>426</v>
      </c>
      <c r="B63" s="75" t="s">
        <v>59</v>
      </c>
      <c r="C63" s="76" t="s">
        <v>27</v>
      </c>
      <c r="D63" s="93" t="s">
        <v>28</v>
      </c>
      <c r="E63" s="75" t="s">
        <v>96</v>
      </c>
      <c r="F63" s="90" t="s">
        <v>190</v>
      </c>
      <c r="G63" s="91" t="s">
        <v>207</v>
      </c>
      <c r="H63" s="91">
        <v>1</v>
      </c>
      <c r="I63" s="96">
        <v>0.28000000000000003</v>
      </c>
      <c r="J63" s="97">
        <v>0.28000000000000003</v>
      </c>
      <c r="K63" s="77">
        <f>SUM(J63-I63)</f>
        <v>0</v>
      </c>
      <c r="L63" s="79">
        <f>SUM(J63/I63)-1</f>
        <v>0</v>
      </c>
      <c r="M63" s="97">
        <v>0.28000000000000003</v>
      </c>
      <c r="N63" s="77">
        <f t="shared" ref="N63:N64" si="44">SUM(M63-J63)</f>
        <v>0</v>
      </c>
      <c r="O63" s="79">
        <f t="shared" ref="O63:O64" si="45">SUM(M63/J63)-1</f>
        <v>0</v>
      </c>
      <c r="P63" s="78">
        <v>0.28000000000000003</v>
      </c>
      <c r="Q63" s="81"/>
      <c r="R63" s="92" t="s">
        <v>185</v>
      </c>
    </row>
    <row r="64" spans="1:19" outlineLevel="2" x14ac:dyDescent="0.2">
      <c r="A64" s="75">
        <v>426</v>
      </c>
      <c r="B64" s="75" t="s">
        <v>59</v>
      </c>
      <c r="C64" s="76" t="s">
        <v>27</v>
      </c>
      <c r="D64" s="93" t="s">
        <v>28</v>
      </c>
      <c r="E64" s="75" t="s">
        <v>96</v>
      </c>
      <c r="F64" s="90" t="s">
        <v>290</v>
      </c>
      <c r="G64" s="91" t="s">
        <v>307</v>
      </c>
      <c r="H64" s="91">
        <v>2</v>
      </c>
      <c r="I64" s="77">
        <v>0.28999999999999998</v>
      </c>
      <c r="J64" s="78">
        <v>0.28999999999999998</v>
      </c>
      <c r="K64" s="77">
        <f>SUM(J64-I64)</f>
        <v>0</v>
      </c>
      <c r="L64" s="79">
        <f>SUM(J64/I64)-1</f>
        <v>0</v>
      </c>
      <c r="M64" s="78">
        <v>0.37</v>
      </c>
      <c r="N64" s="77">
        <f t="shared" si="44"/>
        <v>8.0000000000000016E-2</v>
      </c>
      <c r="O64" s="79">
        <f t="shared" si="45"/>
        <v>0.27586206896551735</v>
      </c>
      <c r="P64" s="78">
        <v>0.37</v>
      </c>
      <c r="Q64" s="81"/>
      <c r="R64" s="92" t="s">
        <v>289</v>
      </c>
    </row>
    <row r="65" spans="1:19" s="13" customFormat="1" ht="1.1499999999999999" customHeight="1" outlineLevel="1" x14ac:dyDescent="0.2">
      <c r="A65" s="84" t="s">
        <v>339</v>
      </c>
      <c r="B65" s="85"/>
      <c r="C65" s="86"/>
      <c r="D65" s="94"/>
      <c r="E65" s="85"/>
      <c r="F65" s="86"/>
      <c r="G65" s="85"/>
      <c r="H65" s="85"/>
      <c r="I65" s="96"/>
      <c r="J65" s="97"/>
      <c r="K65" s="96"/>
      <c r="L65" s="96"/>
      <c r="M65" s="98"/>
      <c r="N65" s="96"/>
      <c r="O65" s="96"/>
      <c r="P65" s="97"/>
      <c r="Q65" s="95"/>
      <c r="R65" s="89"/>
      <c r="S65" s="13">
        <f>SUBTOTAL(3,S66:S67)</f>
        <v>0</v>
      </c>
    </row>
    <row r="66" spans="1:19" ht="25.5" outlineLevel="2" x14ac:dyDescent="0.2">
      <c r="A66" s="75">
        <v>427</v>
      </c>
      <c r="B66" s="75" t="s">
        <v>59</v>
      </c>
      <c r="C66" s="76" t="s">
        <v>27</v>
      </c>
      <c r="D66" s="93" t="s">
        <v>30</v>
      </c>
      <c r="E66" s="75" t="s">
        <v>96</v>
      </c>
      <c r="F66" s="90" t="s">
        <v>190</v>
      </c>
      <c r="G66" s="91" t="s">
        <v>208</v>
      </c>
      <c r="H66" s="91">
        <v>1</v>
      </c>
      <c r="I66" s="96">
        <v>0.4</v>
      </c>
      <c r="J66" s="97">
        <v>0.4</v>
      </c>
      <c r="K66" s="77">
        <f>SUM(J66-I66)</f>
        <v>0</v>
      </c>
      <c r="L66" s="79">
        <f>SUM(J66/I66)-1</f>
        <v>0</v>
      </c>
      <c r="M66" s="97">
        <v>0.4</v>
      </c>
      <c r="N66" s="77">
        <f t="shared" ref="N66:N67" si="46">SUM(M66-J66)</f>
        <v>0</v>
      </c>
      <c r="O66" s="79">
        <f t="shared" ref="O66:O67" si="47">SUM(M66/J66)-1</f>
        <v>0</v>
      </c>
      <c r="P66" s="78">
        <v>0.4</v>
      </c>
      <c r="Q66" s="81"/>
      <c r="R66" s="92" t="s">
        <v>185</v>
      </c>
    </row>
    <row r="67" spans="1:19" outlineLevel="2" x14ac:dyDescent="0.2">
      <c r="A67" s="75">
        <v>427</v>
      </c>
      <c r="B67" s="75" t="s">
        <v>59</v>
      </c>
      <c r="C67" s="76" t="s">
        <v>27</v>
      </c>
      <c r="D67" s="93" t="s">
        <v>30</v>
      </c>
      <c r="E67" s="75" t="s">
        <v>96</v>
      </c>
      <c r="F67" s="90" t="s">
        <v>290</v>
      </c>
      <c r="G67" s="91" t="s">
        <v>308</v>
      </c>
      <c r="H67" s="91">
        <v>2</v>
      </c>
      <c r="I67" s="77">
        <v>0.96</v>
      </c>
      <c r="J67" s="78">
        <v>0.96</v>
      </c>
      <c r="K67" s="77">
        <f>SUM(J67-I67)</f>
        <v>0</v>
      </c>
      <c r="L67" s="79">
        <f>SUM(J67/I67)-1</f>
        <v>0</v>
      </c>
      <c r="M67" s="78">
        <v>1.27</v>
      </c>
      <c r="N67" s="77">
        <f t="shared" si="46"/>
        <v>0.31000000000000005</v>
      </c>
      <c r="O67" s="79">
        <f t="shared" si="47"/>
        <v>0.32291666666666674</v>
      </c>
      <c r="P67" s="78">
        <v>1.27</v>
      </c>
      <c r="Q67" s="81"/>
      <c r="R67" s="92" t="s">
        <v>289</v>
      </c>
    </row>
    <row r="68" spans="1:19" s="13" customFormat="1" ht="1.1499999999999999" customHeight="1" outlineLevel="1" x14ac:dyDescent="0.2">
      <c r="A68" s="84" t="s">
        <v>338</v>
      </c>
      <c r="B68" s="85"/>
      <c r="C68" s="86"/>
      <c r="D68" s="94"/>
      <c r="E68" s="85"/>
      <c r="F68" s="86"/>
      <c r="G68" s="85"/>
      <c r="H68" s="85"/>
      <c r="I68" s="77"/>
      <c r="J68" s="78"/>
      <c r="K68" s="77"/>
      <c r="L68" s="77"/>
      <c r="M68" s="88"/>
      <c r="N68" s="77"/>
      <c r="O68" s="77"/>
      <c r="P68" s="78"/>
      <c r="Q68" s="95"/>
      <c r="R68" s="89"/>
      <c r="S68" s="13">
        <f>SUBTOTAL(3,S69:S70)</f>
        <v>0</v>
      </c>
    </row>
    <row r="69" spans="1:19" outlineLevel="2" x14ac:dyDescent="0.2">
      <c r="A69" s="75">
        <v>428</v>
      </c>
      <c r="B69" s="75" t="s">
        <v>59</v>
      </c>
      <c r="C69" s="76" t="s">
        <v>27</v>
      </c>
      <c r="D69" s="93" t="s">
        <v>31</v>
      </c>
      <c r="E69" s="75" t="s">
        <v>96</v>
      </c>
      <c r="F69" s="90" t="s">
        <v>686</v>
      </c>
      <c r="G69" s="91" t="s">
        <v>293</v>
      </c>
      <c r="H69" s="91">
        <v>2</v>
      </c>
      <c r="I69" s="77">
        <v>0.23</v>
      </c>
      <c r="J69" s="78">
        <v>0.26</v>
      </c>
      <c r="K69" s="77">
        <f>SUM(J69-I69)</f>
        <v>0.03</v>
      </c>
      <c r="L69" s="79">
        <f>SUM(J69/I69)-1</f>
        <v>0.13043478260869557</v>
      </c>
      <c r="M69" s="78">
        <v>0.36</v>
      </c>
      <c r="N69" s="77">
        <f t="shared" ref="N69:N70" si="48">SUM(M69-J69)</f>
        <v>9.9999999999999978E-2</v>
      </c>
      <c r="O69" s="79">
        <f t="shared" ref="O69:O70" si="49">SUM(M69/J69)-1</f>
        <v>0.38461538461538458</v>
      </c>
      <c r="P69" s="78">
        <v>0.36</v>
      </c>
      <c r="Q69" s="81" t="s">
        <v>659</v>
      </c>
      <c r="R69" s="92" t="s">
        <v>289</v>
      </c>
    </row>
    <row r="70" spans="1:19" ht="25.5" outlineLevel="2" x14ac:dyDescent="0.2">
      <c r="A70" s="75">
        <v>428</v>
      </c>
      <c r="B70" s="75" t="s">
        <v>59</v>
      </c>
      <c r="C70" s="76" t="s">
        <v>27</v>
      </c>
      <c r="D70" s="93" t="s">
        <v>31</v>
      </c>
      <c r="E70" s="75" t="s">
        <v>96</v>
      </c>
      <c r="F70" s="90" t="s">
        <v>190</v>
      </c>
      <c r="G70" s="91" t="s">
        <v>193</v>
      </c>
      <c r="H70" s="91">
        <v>1</v>
      </c>
      <c r="I70" s="96">
        <v>0.3</v>
      </c>
      <c r="J70" s="97">
        <v>0.3</v>
      </c>
      <c r="K70" s="77">
        <f>SUM(J70-I70)</f>
        <v>0</v>
      </c>
      <c r="L70" s="79">
        <f>SUM(J70/I70)-1</f>
        <v>0</v>
      </c>
      <c r="M70" s="97">
        <v>0.3</v>
      </c>
      <c r="N70" s="77">
        <f t="shared" si="48"/>
        <v>0</v>
      </c>
      <c r="O70" s="79">
        <f t="shared" si="49"/>
        <v>0</v>
      </c>
      <c r="P70" s="78">
        <v>0.3</v>
      </c>
      <c r="Q70" s="81"/>
      <c r="R70" s="92" t="s">
        <v>185</v>
      </c>
    </row>
    <row r="71" spans="1:19" s="13" customFormat="1" ht="1.1499999999999999" customHeight="1" outlineLevel="1" x14ac:dyDescent="0.2">
      <c r="A71" s="84" t="s">
        <v>337</v>
      </c>
      <c r="B71" s="85"/>
      <c r="C71" s="86"/>
      <c r="D71" s="94"/>
      <c r="E71" s="85"/>
      <c r="F71" s="86"/>
      <c r="G71" s="85"/>
      <c r="H71" s="85"/>
      <c r="I71" s="77"/>
      <c r="J71" s="78"/>
      <c r="K71" s="77"/>
      <c r="L71" s="77"/>
      <c r="M71" s="88"/>
      <c r="N71" s="77"/>
      <c r="O71" s="77"/>
      <c r="P71" s="78"/>
      <c r="Q71" s="95"/>
      <c r="R71" s="89"/>
      <c r="S71" s="13">
        <f>SUBTOTAL(3,S72:S73)</f>
        <v>0</v>
      </c>
    </row>
    <row r="72" spans="1:19" outlineLevel="2" x14ac:dyDescent="0.2">
      <c r="A72" s="75">
        <v>429</v>
      </c>
      <c r="B72" s="75" t="s">
        <v>59</v>
      </c>
      <c r="C72" s="76" t="s">
        <v>27</v>
      </c>
      <c r="D72" s="93" t="s">
        <v>29</v>
      </c>
      <c r="E72" s="75" t="s">
        <v>96</v>
      </c>
      <c r="F72" s="90" t="s">
        <v>290</v>
      </c>
      <c r="G72" s="91" t="s">
        <v>309</v>
      </c>
      <c r="H72" s="91">
        <v>2</v>
      </c>
      <c r="I72" s="77">
        <v>0.68</v>
      </c>
      <c r="J72" s="78">
        <v>0.68</v>
      </c>
      <c r="K72" s="77">
        <f>SUM(J72-I72)</f>
        <v>0</v>
      </c>
      <c r="L72" s="79">
        <f>SUM(J72/I72)-1</f>
        <v>0</v>
      </c>
      <c r="M72" s="78">
        <v>0.81</v>
      </c>
      <c r="N72" s="77">
        <f t="shared" ref="N72:N73" si="50">SUM(M72-J72)</f>
        <v>0.13</v>
      </c>
      <c r="O72" s="79">
        <f t="shared" ref="O72:O73" si="51">SUM(M72/J72)-1</f>
        <v>0.19117647058823528</v>
      </c>
      <c r="P72" s="78">
        <v>0.81</v>
      </c>
      <c r="Q72" s="81"/>
      <c r="R72" s="92" t="s">
        <v>289</v>
      </c>
    </row>
    <row r="73" spans="1:19" ht="25.5" outlineLevel="2" x14ac:dyDescent="0.2">
      <c r="A73" s="75">
        <v>429</v>
      </c>
      <c r="B73" s="75" t="s">
        <v>59</v>
      </c>
      <c r="C73" s="76" t="s">
        <v>27</v>
      </c>
      <c r="D73" s="93" t="s">
        <v>29</v>
      </c>
      <c r="E73" s="75" t="s">
        <v>96</v>
      </c>
      <c r="F73" s="90" t="s">
        <v>190</v>
      </c>
      <c r="G73" s="91" t="s">
        <v>209</v>
      </c>
      <c r="H73" s="91">
        <v>1</v>
      </c>
      <c r="I73" s="96">
        <v>0.69</v>
      </c>
      <c r="J73" s="97">
        <v>0.69</v>
      </c>
      <c r="K73" s="77">
        <f>SUM(J73-I73)</f>
        <v>0</v>
      </c>
      <c r="L73" s="79">
        <f>SUM(J73/I73)-1</f>
        <v>0</v>
      </c>
      <c r="M73" s="97">
        <v>0.69</v>
      </c>
      <c r="N73" s="77">
        <f t="shared" si="50"/>
        <v>0</v>
      </c>
      <c r="O73" s="79">
        <f t="shared" si="51"/>
        <v>0</v>
      </c>
      <c r="P73" s="78">
        <v>0.69</v>
      </c>
      <c r="Q73" s="81"/>
      <c r="R73" s="92" t="s">
        <v>185</v>
      </c>
    </row>
    <row r="74" spans="1:19" s="13" customFormat="1" ht="1.1499999999999999" customHeight="1" outlineLevel="1" x14ac:dyDescent="0.2">
      <c r="A74" s="84" t="s">
        <v>336</v>
      </c>
      <c r="B74" s="85"/>
      <c r="C74" s="86"/>
      <c r="D74" s="94"/>
      <c r="E74" s="85"/>
      <c r="F74" s="86"/>
      <c r="G74" s="85"/>
      <c r="H74" s="85"/>
      <c r="I74" s="77"/>
      <c r="J74" s="78"/>
      <c r="K74" s="77"/>
      <c r="L74" s="77"/>
      <c r="M74" s="88"/>
      <c r="N74" s="77"/>
      <c r="O74" s="77"/>
      <c r="P74" s="78"/>
      <c r="Q74" s="95"/>
      <c r="R74" s="89"/>
      <c r="S74" s="13">
        <f>SUBTOTAL(3,S75:S75)</f>
        <v>0</v>
      </c>
    </row>
    <row r="75" spans="1:19" outlineLevel="2" x14ac:dyDescent="0.2">
      <c r="A75" s="75">
        <v>430</v>
      </c>
      <c r="B75" s="75" t="s">
        <v>59</v>
      </c>
      <c r="C75" s="76" t="s">
        <v>17</v>
      </c>
      <c r="D75" s="93" t="s">
        <v>18</v>
      </c>
      <c r="E75" s="75" t="s">
        <v>96</v>
      </c>
      <c r="F75" s="90" t="s">
        <v>366</v>
      </c>
      <c r="G75" s="91" t="s">
        <v>296</v>
      </c>
      <c r="H75" s="91">
        <v>1</v>
      </c>
      <c r="I75" s="77">
        <v>9.49</v>
      </c>
      <c r="J75" s="78">
        <v>12.19</v>
      </c>
      <c r="K75" s="77">
        <f>SUM(J75-I75)</f>
        <v>2.6999999999999993</v>
      </c>
      <c r="L75" s="79">
        <f>SUM(J75/I75)-1</f>
        <v>0.28451001053740765</v>
      </c>
      <c r="M75" s="78">
        <v>19.850000000000001</v>
      </c>
      <c r="N75" s="77">
        <f>SUM(M75-J75)</f>
        <v>7.6600000000000019</v>
      </c>
      <c r="O75" s="79">
        <f>SUM(M75/J75)-1</f>
        <v>0.62838392124692399</v>
      </c>
      <c r="P75" s="78">
        <v>19.850000000000001</v>
      </c>
      <c r="Q75" s="81" t="s">
        <v>297</v>
      </c>
      <c r="R75" s="92" t="s">
        <v>289</v>
      </c>
    </row>
    <row r="76" spans="1:19" s="13" customFormat="1" ht="1.1499999999999999" customHeight="1" x14ac:dyDescent="0.2">
      <c r="F76" s="59"/>
      <c r="G76" s="60"/>
      <c r="H76" s="60"/>
      <c r="I76" s="51"/>
      <c r="J76" s="8"/>
      <c r="K76" s="51"/>
      <c r="L76" s="52"/>
      <c r="M76" s="61"/>
      <c r="N76" s="51"/>
      <c r="O76" s="52"/>
      <c r="P76" s="169"/>
      <c r="Q76" s="62"/>
      <c r="R76" s="63"/>
      <c r="S76" s="4"/>
    </row>
    <row r="77" spans="1:19" s="13" customFormat="1" x14ac:dyDescent="0.2">
      <c r="F77" s="59"/>
      <c r="G77" s="60"/>
      <c r="H77" s="60"/>
      <c r="I77" s="51"/>
      <c r="J77" s="8"/>
      <c r="K77" s="51"/>
      <c r="L77" s="52"/>
      <c r="M77" s="61"/>
      <c r="N77" s="51"/>
      <c r="O77" s="52"/>
      <c r="P77" s="169"/>
      <c r="Q77" s="62"/>
      <c r="R77" s="63"/>
      <c r="S77" s="4"/>
    </row>
  </sheetData>
  <sheetProtection autoFilter="0"/>
  <autoFilter ref="A1:S75" xr:uid="{00000000-0009-0000-0000-000004000000}"/>
  <printOptions horizontalCentered="1"/>
  <pageMargins left="0.2" right="0.2" top="1" bottom="0.2" header="0.3" footer="0.3"/>
  <pageSetup scale="99" orientation="landscape" r:id="rId1"/>
  <headerFooter>
    <oddHeader xml:space="preserve">&amp;L&amp;"Arial,Bold"&amp;12EPC/META/OMERESA/STARK
Transportation Supply Bid Extension - Lamps&amp;R&amp;"Arial,Bold"&amp;12Pricing:  March 1, 2024 - February 28, 2025
  </oddHeader>
  </headerFooter>
  <rowBreaks count="1" manualBreakCount="1">
    <brk id="4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outlinePr summaryBelow="0"/>
  </sheetPr>
  <dimension ref="A1:R34"/>
  <sheetViews>
    <sheetView view="pageBreakPreview" zoomScaleNormal="100" zoomScaleSheetLayoutView="100" workbookViewId="0">
      <pane ySplit="1" topLeftCell="A2" activePane="bottomLeft" state="frozen"/>
      <selection pane="bottomLeft" activeCell="F11" sqref="F11"/>
    </sheetView>
  </sheetViews>
  <sheetFormatPr defaultColWidth="8.85546875" defaultRowHeight="12.75" outlineLevelRow="2" x14ac:dyDescent="0.2"/>
  <cols>
    <col min="1" max="1" width="6.28515625" style="1" bestFit="1" customWidth="1"/>
    <col min="2" max="2" width="22" style="1" bestFit="1" customWidth="1"/>
    <col min="3" max="3" width="18.42578125" style="1" customWidth="1"/>
    <col min="4" max="4" width="19.28515625" style="1" customWidth="1"/>
    <col min="5" max="5" width="8" style="1" customWidth="1"/>
    <col min="6" max="6" width="11" style="3" bestFit="1" customWidth="1"/>
    <col min="7" max="7" width="12.85546875" style="5" bestFit="1" customWidth="1"/>
    <col min="8" max="8" width="6.140625" style="3" hidden="1" customWidth="1"/>
    <col min="9" max="9" width="8.28515625" style="42" hidden="1" customWidth="1"/>
    <col min="10" max="10" width="8.28515625" style="5" hidden="1" customWidth="1"/>
    <col min="11" max="11" width="8.28515625" style="3" hidden="1" customWidth="1"/>
    <col min="12" max="12" width="8.28515625" style="43" hidden="1" customWidth="1"/>
    <col min="13" max="13" width="8.28515625" style="5" hidden="1" customWidth="1"/>
    <col min="14" max="14" width="8.28515625" style="3" hidden="1" customWidth="1"/>
    <col min="15" max="15" width="8.28515625" style="43" hidden="1" customWidth="1"/>
    <col min="16" max="16" width="8.28515625" style="169" customWidth="1"/>
    <col min="17" max="17" width="13.7109375" style="9" bestFit="1" customWidth="1"/>
    <col min="18" max="18" width="0" style="1" hidden="1" customWidth="1"/>
    <col min="19" max="16384" width="8.85546875" style="1"/>
  </cols>
  <sheetData>
    <row r="1" spans="1:18" s="4" customFormat="1" ht="25.5" x14ac:dyDescent="0.2">
      <c r="A1" s="70" t="s">
        <v>57</v>
      </c>
      <c r="B1" s="70" t="s">
        <v>0</v>
      </c>
      <c r="C1" s="70" t="s">
        <v>1</v>
      </c>
      <c r="D1" s="70" t="s">
        <v>2</v>
      </c>
      <c r="E1" s="70" t="s">
        <v>155</v>
      </c>
      <c r="F1" s="70" t="s">
        <v>4</v>
      </c>
      <c r="G1" s="71" t="s">
        <v>105</v>
      </c>
      <c r="H1" s="70" t="s">
        <v>334</v>
      </c>
      <c r="I1" s="72" t="s">
        <v>649</v>
      </c>
      <c r="J1" s="74" t="s">
        <v>648</v>
      </c>
      <c r="K1" s="74" t="s">
        <v>650</v>
      </c>
      <c r="L1" s="82" t="s">
        <v>651</v>
      </c>
      <c r="M1" s="74" t="s">
        <v>675</v>
      </c>
      <c r="N1" s="74" t="s">
        <v>650</v>
      </c>
      <c r="O1" s="82" t="s">
        <v>651</v>
      </c>
      <c r="P1" s="82" t="s">
        <v>707</v>
      </c>
      <c r="Q1" s="74" t="s">
        <v>159</v>
      </c>
      <c r="R1" s="17" t="s">
        <v>330</v>
      </c>
    </row>
    <row r="2" spans="1:18" outlineLevel="2" x14ac:dyDescent="0.2">
      <c r="A2" s="75">
        <v>601</v>
      </c>
      <c r="B2" s="75" t="s">
        <v>97</v>
      </c>
      <c r="C2" s="76" t="s">
        <v>98</v>
      </c>
      <c r="D2" s="93" t="s">
        <v>102</v>
      </c>
      <c r="E2" s="75" t="s">
        <v>7</v>
      </c>
      <c r="F2" s="91" t="s">
        <v>210</v>
      </c>
      <c r="G2" s="90" t="s">
        <v>211</v>
      </c>
      <c r="H2" s="91">
        <v>1</v>
      </c>
      <c r="I2" s="77">
        <v>7.52</v>
      </c>
      <c r="J2" s="78">
        <v>7.52</v>
      </c>
      <c r="K2" s="99">
        <v>0</v>
      </c>
      <c r="L2" s="100">
        <v>0</v>
      </c>
      <c r="M2" s="78">
        <v>7.52</v>
      </c>
      <c r="N2" s="99">
        <v>0</v>
      </c>
      <c r="O2" s="100">
        <v>0</v>
      </c>
      <c r="P2" s="97">
        <v>7.52</v>
      </c>
      <c r="Q2" s="92" t="s">
        <v>185</v>
      </c>
    </row>
    <row r="3" spans="1:18" outlineLevel="2" x14ac:dyDescent="0.2">
      <c r="A3" s="75">
        <v>602</v>
      </c>
      <c r="B3" s="75" t="s">
        <v>97</v>
      </c>
      <c r="C3" s="76" t="s">
        <v>106</v>
      </c>
      <c r="D3" s="93" t="s">
        <v>102</v>
      </c>
      <c r="E3" s="75" t="s">
        <v>7</v>
      </c>
      <c r="F3" s="91" t="s">
        <v>210</v>
      </c>
      <c r="G3" s="90" t="s">
        <v>212</v>
      </c>
      <c r="H3" s="91">
        <v>1</v>
      </c>
      <c r="I3" s="77">
        <v>7.52</v>
      </c>
      <c r="J3" s="78">
        <v>7.52</v>
      </c>
      <c r="K3" s="99">
        <v>0</v>
      </c>
      <c r="L3" s="100">
        <v>0</v>
      </c>
      <c r="M3" s="78">
        <v>7.52</v>
      </c>
      <c r="N3" s="99">
        <v>0</v>
      </c>
      <c r="O3" s="100">
        <v>0</v>
      </c>
      <c r="P3" s="97">
        <v>7.52</v>
      </c>
      <c r="Q3" s="92" t="s">
        <v>185</v>
      </c>
    </row>
    <row r="4" spans="1:18" outlineLevel="2" x14ac:dyDescent="0.2">
      <c r="A4" s="75">
        <v>603</v>
      </c>
      <c r="B4" s="75" t="s">
        <v>97</v>
      </c>
      <c r="C4" s="76" t="s">
        <v>99</v>
      </c>
      <c r="D4" s="93" t="s">
        <v>102</v>
      </c>
      <c r="E4" s="75" t="s">
        <v>7</v>
      </c>
      <c r="F4" s="91" t="s">
        <v>210</v>
      </c>
      <c r="G4" s="90" t="s">
        <v>213</v>
      </c>
      <c r="H4" s="91">
        <v>1</v>
      </c>
      <c r="I4" s="77">
        <v>7.52</v>
      </c>
      <c r="J4" s="78">
        <v>7.52</v>
      </c>
      <c r="K4" s="99">
        <v>0</v>
      </c>
      <c r="L4" s="100">
        <v>0</v>
      </c>
      <c r="M4" s="78">
        <v>7.52</v>
      </c>
      <c r="N4" s="99">
        <v>0</v>
      </c>
      <c r="O4" s="100">
        <v>0</v>
      </c>
      <c r="P4" s="97">
        <v>7.52</v>
      </c>
      <c r="Q4" s="92" t="s">
        <v>185</v>
      </c>
    </row>
    <row r="5" spans="1:18" outlineLevel="2" x14ac:dyDescent="0.2">
      <c r="A5" s="75">
        <v>604</v>
      </c>
      <c r="B5" s="75" t="s">
        <v>97</v>
      </c>
      <c r="C5" s="76" t="s">
        <v>98</v>
      </c>
      <c r="D5" s="93" t="s">
        <v>107</v>
      </c>
      <c r="E5" s="75" t="s">
        <v>7</v>
      </c>
      <c r="F5" s="91" t="s">
        <v>210</v>
      </c>
      <c r="G5" s="90" t="s">
        <v>214</v>
      </c>
      <c r="H5" s="91">
        <v>1</v>
      </c>
      <c r="I5" s="77">
        <v>7.52</v>
      </c>
      <c r="J5" s="78">
        <v>7.52</v>
      </c>
      <c r="K5" s="99">
        <v>0</v>
      </c>
      <c r="L5" s="100">
        <v>0</v>
      </c>
      <c r="M5" s="78">
        <v>7.52</v>
      </c>
      <c r="N5" s="99">
        <v>0</v>
      </c>
      <c r="O5" s="100">
        <v>0</v>
      </c>
      <c r="P5" s="97">
        <v>7.52</v>
      </c>
      <c r="Q5" s="92" t="s">
        <v>185</v>
      </c>
    </row>
    <row r="6" spans="1:18" outlineLevel="2" x14ac:dyDescent="0.2">
      <c r="A6" s="75">
        <v>605</v>
      </c>
      <c r="B6" s="75" t="s">
        <v>97</v>
      </c>
      <c r="C6" s="76" t="s">
        <v>106</v>
      </c>
      <c r="D6" s="93" t="s">
        <v>107</v>
      </c>
      <c r="E6" s="75" t="s">
        <v>7</v>
      </c>
      <c r="F6" s="91" t="s">
        <v>210</v>
      </c>
      <c r="G6" s="90" t="s">
        <v>215</v>
      </c>
      <c r="H6" s="91">
        <v>1</v>
      </c>
      <c r="I6" s="77">
        <v>7.52</v>
      </c>
      <c r="J6" s="78">
        <v>7.52</v>
      </c>
      <c r="K6" s="99">
        <v>0</v>
      </c>
      <c r="L6" s="100">
        <v>0</v>
      </c>
      <c r="M6" s="78">
        <v>7.52</v>
      </c>
      <c r="N6" s="99">
        <v>0</v>
      </c>
      <c r="O6" s="100">
        <v>0</v>
      </c>
      <c r="P6" s="97">
        <v>7.52</v>
      </c>
      <c r="Q6" s="92" t="s">
        <v>185</v>
      </c>
    </row>
    <row r="7" spans="1:18" outlineLevel="2" x14ac:dyDescent="0.2">
      <c r="A7" s="75">
        <v>606</v>
      </c>
      <c r="B7" s="75" t="s">
        <v>97</v>
      </c>
      <c r="C7" s="76" t="s">
        <v>99</v>
      </c>
      <c r="D7" s="93" t="s">
        <v>107</v>
      </c>
      <c r="E7" s="75" t="s">
        <v>7</v>
      </c>
      <c r="F7" s="91" t="s">
        <v>210</v>
      </c>
      <c r="G7" s="90" t="s">
        <v>216</v>
      </c>
      <c r="H7" s="91">
        <v>1</v>
      </c>
      <c r="I7" s="77">
        <v>7.52</v>
      </c>
      <c r="J7" s="78">
        <v>7.52</v>
      </c>
      <c r="K7" s="99">
        <v>0</v>
      </c>
      <c r="L7" s="100">
        <v>0</v>
      </c>
      <c r="M7" s="78">
        <v>7.52</v>
      </c>
      <c r="N7" s="99">
        <v>0</v>
      </c>
      <c r="O7" s="100">
        <v>0</v>
      </c>
      <c r="P7" s="97">
        <v>7.52</v>
      </c>
      <c r="Q7" s="92" t="s">
        <v>185</v>
      </c>
    </row>
    <row r="8" spans="1:18" outlineLevel="2" x14ac:dyDescent="0.2">
      <c r="A8" s="75">
        <v>607</v>
      </c>
      <c r="B8" s="75" t="s">
        <v>97</v>
      </c>
      <c r="C8" s="76" t="s">
        <v>98</v>
      </c>
      <c r="D8" s="93" t="s">
        <v>108</v>
      </c>
      <c r="E8" s="75" t="s">
        <v>7</v>
      </c>
      <c r="F8" s="91" t="s">
        <v>210</v>
      </c>
      <c r="G8" s="90" t="s">
        <v>217</v>
      </c>
      <c r="H8" s="91">
        <v>1</v>
      </c>
      <c r="I8" s="77">
        <v>7.52</v>
      </c>
      <c r="J8" s="78">
        <v>7.52</v>
      </c>
      <c r="K8" s="99">
        <v>0</v>
      </c>
      <c r="L8" s="100">
        <v>0</v>
      </c>
      <c r="M8" s="78">
        <v>7.52</v>
      </c>
      <c r="N8" s="99">
        <v>0</v>
      </c>
      <c r="O8" s="100">
        <v>0</v>
      </c>
      <c r="P8" s="97">
        <v>7.52</v>
      </c>
      <c r="Q8" s="92" t="s">
        <v>185</v>
      </c>
    </row>
    <row r="9" spans="1:18" outlineLevel="2" x14ac:dyDescent="0.2">
      <c r="A9" s="75">
        <v>608</v>
      </c>
      <c r="B9" s="75" t="s">
        <v>97</v>
      </c>
      <c r="C9" s="76" t="s">
        <v>106</v>
      </c>
      <c r="D9" s="93" t="s">
        <v>108</v>
      </c>
      <c r="E9" s="75" t="s">
        <v>7</v>
      </c>
      <c r="F9" s="91" t="s">
        <v>210</v>
      </c>
      <c r="G9" s="90" t="s">
        <v>218</v>
      </c>
      <c r="H9" s="91">
        <v>1</v>
      </c>
      <c r="I9" s="77">
        <v>7.52</v>
      </c>
      <c r="J9" s="78">
        <v>7.52</v>
      </c>
      <c r="K9" s="99">
        <v>0</v>
      </c>
      <c r="L9" s="100">
        <v>0</v>
      </c>
      <c r="M9" s="78">
        <v>7.52</v>
      </c>
      <c r="N9" s="99">
        <v>0</v>
      </c>
      <c r="O9" s="100">
        <v>0</v>
      </c>
      <c r="P9" s="97">
        <v>7.52</v>
      </c>
      <c r="Q9" s="92" t="s">
        <v>185</v>
      </c>
    </row>
    <row r="10" spans="1:18" outlineLevel="2" x14ac:dyDescent="0.2">
      <c r="A10" s="75">
        <v>609</v>
      </c>
      <c r="B10" s="75" t="s">
        <v>97</v>
      </c>
      <c r="C10" s="76" t="s">
        <v>99</v>
      </c>
      <c r="D10" s="93" t="s">
        <v>108</v>
      </c>
      <c r="E10" s="75" t="s">
        <v>7</v>
      </c>
      <c r="F10" s="91" t="s">
        <v>210</v>
      </c>
      <c r="G10" s="90" t="s">
        <v>219</v>
      </c>
      <c r="H10" s="91">
        <v>1</v>
      </c>
      <c r="I10" s="77">
        <v>7.52</v>
      </c>
      <c r="J10" s="78">
        <v>7.52</v>
      </c>
      <c r="K10" s="99">
        <v>0</v>
      </c>
      <c r="L10" s="100">
        <v>0</v>
      </c>
      <c r="M10" s="78">
        <v>7.52</v>
      </c>
      <c r="N10" s="99">
        <v>0</v>
      </c>
      <c r="O10" s="100">
        <v>0</v>
      </c>
      <c r="P10" s="97">
        <v>7.52</v>
      </c>
      <c r="Q10" s="92" t="s">
        <v>185</v>
      </c>
    </row>
    <row r="11" spans="1:18" outlineLevel="2" x14ac:dyDescent="0.2">
      <c r="A11" s="75">
        <v>610</v>
      </c>
      <c r="B11" s="75" t="s">
        <v>104</v>
      </c>
      <c r="C11" s="76" t="s">
        <v>98</v>
      </c>
      <c r="D11" s="93" t="s">
        <v>103</v>
      </c>
      <c r="E11" s="75" t="s">
        <v>7</v>
      </c>
      <c r="F11" s="91" t="s">
        <v>210</v>
      </c>
      <c r="G11" s="90" t="s">
        <v>220</v>
      </c>
      <c r="H11" s="91">
        <v>1</v>
      </c>
      <c r="I11" s="77">
        <v>21.2</v>
      </c>
      <c r="J11" s="78">
        <v>21.2</v>
      </c>
      <c r="K11" s="99">
        <v>0</v>
      </c>
      <c r="L11" s="100">
        <v>0</v>
      </c>
      <c r="M11" s="78">
        <v>21.2</v>
      </c>
      <c r="N11" s="99">
        <v>0</v>
      </c>
      <c r="O11" s="100">
        <v>0</v>
      </c>
      <c r="P11" s="97">
        <v>21.2</v>
      </c>
      <c r="Q11" s="92" t="s">
        <v>185</v>
      </c>
    </row>
    <row r="12" spans="1:18" outlineLevel="2" x14ac:dyDescent="0.2">
      <c r="A12" s="75">
        <v>611</v>
      </c>
      <c r="B12" s="75" t="s">
        <v>104</v>
      </c>
      <c r="C12" s="76" t="s">
        <v>106</v>
      </c>
      <c r="D12" s="93" t="s">
        <v>103</v>
      </c>
      <c r="E12" s="75" t="s">
        <v>7</v>
      </c>
      <c r="F12" s="91" t="s">
        <v>210</v>
      </c>
      <c r="G12" s="90" t="s">
        <v>221</v>
      </c>
      <c r="H12" s="91">
        <v>1</v>
      </c>
      <c r="I12" s="77">
        <v>21.2</v>
      </c>
      <c r="J12" s="78">
        <v>21.2</v>
      </c>
      <c r="K12" s="99">
        <v>0</v>
      </c>
      <c r="L12" s="100">
        <v>0</v>
      </c>
      <c r="M12" s="78">
        <v>21.2</v>
      </c>
      <c r="N12" s="99">
        <v>0</v>
      </c>
      <c r="O12" s="100">
        <v>0</v>
      </c>
      <c r="P12" s="97">
        <v>21.2</v>
      </c>
      <c r="Q12" s="92" t="s">
        <v>185</v>
      </c>
    </row>
    <row r="13" spans="1:18" outlineLevel="2" x14ac:dyDescent="0.2">
      <c r="A13" s="75">
        <v>612</v>
      </c>
      <c r="B13" s="75" t="s">
        <v>104</v>
      </c>
      <c r="C13" s="76" t="s">
        <v>99</v>
      </c>
      <c r="D13" s="93" t="s">
        <v>103</v>
      </c>
      <c r="E13" s="75" t="s">
        <v>7</v>
      </c>
      <c r="F13" s="91" t="s">
        <v>210</v>
      </c>
      <c r="G13" s="90" t="s">
        <v>222</v>
      </c>
      <c r="H13" s="91">
        <v>1</v>
      </c>
      <c r="I13" s="77">
        <v>21.2</v>
      </c>
      <c r="J13" s="78">
        <v>21.2</v>
      </c>
      <c r="K13" s="99">
        <v>0</v>
      </c>
      <c r="L13" s="100">
        <v>0</v>
      </c>
      <c r="M13" s="78">
        <v>21.2</v>
      </c>
      <c r="N13" s="99">
        <v>0</v>
      </c>
      <c r="O13" s="100">
        <v>0</v>
      </c>
      <c r="P13" s="97">
        <v>21.2</v>
      </c>
      <c r="Q13" s="92" t="s">
        <v>185</v>
      </c>
    </row>
    <row r="14" spans="1:18" outlineLevel="2" x14ac:dyDescent="0.2">
      <c r="A14" s="75">
        <v>613</v>
      </c>
      <c r="B14" s="75" t="s">
        <v>104</v>
      </c>
      <c r="C14" s="76" t="s">
        <v>98</v>
      </c>
      <c r="D14" s="93" t="s">
        <v>109</v>
      </c>
      <c r="E14" s="75" t="s">
        <v>7</v>
      </c>
      <c r="F14" s="91" t="s">
        <v>210</v>
      </c>
      <c r="G14" s="90" t="s">
        <v>223</v>
      </c>
      <c r="H14" s="91">
        <v>1</v>
      </c>
      <c r="I14" s="77">
        <v>21.2</v>
      </c>
      <c r="J14" s="78">
        <v>21.2</v>
      </c>
      <c r="K14" s="99">
        <v>0</v>
      </c>
      <c r="L14" s="100">
        <v>0</v>
      </c>
      <c r="M14" s="78">
        <v>21.2</v>
      </c>
      <c r="N14" s="99">
        <v>0</v>
      </c>
      <c r="O14" s="100">
        <v>0</v>
      </c>
      <c r="P14" s="97">
        <v>21.2</v>
      </c>
      <c r="Q14" s="92" t="s">
        <v>185</v>
      </c>
    </row>
    <row r="15" spans="1:18" outlineLevel="2" x14ac:dyDescent="0.2">
      <c r="A15" s="75">
        <v>614</v>
      </c>
      <c r="B15" s="75" t="s">
        <v>104</v>
      </c>
      <c r="C15" s="76" t="s">
        <v>106</v>
      </c>
      <c r="D15" s="93" t="s">
        <v>109</v>
      </c>
      <c r="E15" s="75" t="s">
        <v>7</v>
      </c>
      <c r="F15" s="91" t="s">
        <v>210</v>
      </c>
      <c r="G15" s="90" t="s">
        <v>224</v>
      </c>
      <c r="H15" s="91">
        <v>1</v>
      </c>
      <c r="I15" s="77">
        <v>21.2</v>
      </c>
      <c r="J15" s="78">
        <v>21.2</v>
      </c>
      <c r="K15" s="99">
        <v>0</v>
      </c>
      <c r="L15" s="100">
        <v>0</v>
      </c>
      <c r="M15" s="78">
        <v>21.2</v>
      </c>
      <c r="N15" s="99">
        <v>0</v>
      </c>
      <c r="O15" s="100">
        <v>0</v>
      </c>
      <c r="P15" s="97">
        <v>21.2</v>
      </c>
      <c r="Q15" s="92" t="s">
        <v>185</v>
      </c>
    </row>
    <row r="16" spans="1:18" outlineLevel="2" x14ac:dyDescent="0.2">
      <c r="A16" s="75">
        <v>615</v>
      </c>
      <c r="B16" s="75" t="s">
        <v>104</v>
      </c>
      <c r="C16" s="76" t="s">
        <v>99</v>
      </c>
      <c r="D16" s="93" t="s">
        <v>109</v>
      </c>
      <c r="E16" s="75" t="s">
        <v>7</v>
      </c>
      <c r="F16" s="91" t="s">
        <v>210</v>
      </c>
      <c r="G16" s="90" t="s">
        <v>225</v>
      </c>
      <c r="H16" s="91">
        <v>1</v>
      </c>
      <c r="I16" s="77">
        <v>21.2</v>
      </c>
      <c r="J16" s="78">
        <v>21.2</v>
      </c>
      <c r="K16" s="99">
        <v>0</v>
      </c>
      <c r="L16" s="100">
        <v>0</v>
      </c>
      <c r="M16" s="78">
        <v>21.2</v>
      </c>
      <c r="N16" s="99">
        <v>0</v>
      </c>
      <c r="O16" s="100">
        <v>0</v>
      </c>
      <c r="P16" s="97">
        <v>21.2</v>
      </c>
      <c r="Q16" s="92" t="s">
        <v>185</v>
      </c>
    </row>
    <row r="17" spans="1:17" outlineLevel="2" x14ac:dyDescent="0.2">
      <c r="A17" s="75">
        <v>616</v>
      </c>
      <c r="B17" s="75" t="s">
        <v>104</v>
      </c>
      <c r="C17" s="76" t="s">
        <v>98</v>
      </c>
      <c r="D17" s="93" t="s">
        <v>110</v>
      </c>
      <c r="E17" s="75" t="s">
        <v>7</v>
      </c>
      <c r="F17" s="91" t="s">
        <v>210</v>
      </c>
      <c r="G17" s="90" t="s">
        <v>226</v>
      </c>
      <c r="H17" s="91">
        <v>1</v>
      </c>
      <c r="I17" s="77">
        <v>21.2</v>
      </c>
      <c r="J17" s="78">
        <v>21.2</v>
      </c>
      <c r="K17" s="99">
        <v>0</v>
      </c>
      <c r="L17" s="100">
        <v>0</v>
      </c>
      <c r="M17" s="78">
        <v>21.2</v>
      </c>
      <c r="N17" s="99">
        <v>0</v>
      </c>
      <c r="O17" s="100">
        <v>0</v>
      </c>
      <c r="P17" s="97">
        <v>21.2</v>
      </c>
      <c r="Q17" s="92" t="s">
        <v>185</v>
      </c>
    </row>
    <row r="18" spans="1:17" outlineLevel="2" x14ac:dyDescent="0.2">
      <c r="A18" s="75">
        <v>617</v>
      </c>
      <c r="B18" s="75" t="s">
        <v>104</v>
      </c>
      <c r="C18" s="76" t="s">
        <v>106</v>
      </c>
      <c r="D18" s="93" t="s">
        <v>110</v>
      </c>
      <c r="E18" s="75" t="s">
        <v>7</v>
      </c>
      <c r="F18" s="91" t="s">
        <v>210</v>
      </c>
      <c r="G18" s="90" t="s">
        <v>227</v>
      </c>
      <c r="H18" s="91">
        <v>1</v>
      </c>
      <c r="I18" s="77">
        <v>21.2</v>
      </c>
      <c r="J18" s="78">
        <v>21.2</v>
      </c>
      <c r="K18" s="99">
        <v>0</v>
      </c>
      <c r="L18" s="100">
        <v>0</v>
      </c>
      <c r="M18" s="78">
        <v>21.2</v>
      </c>
      <c r="N18" s="99">
        <v>0</v>
      </c>
      <c r="O18" s="100">
        <v>0</v>
      </c>
      <c r="P18" s="97">
        <v>21.2</v>
      </c>
      <c r="Q18" s="92" t="s">
        <v>185</v>
      </c>
    </row>
    <row r="19" spans="1:17" outlineLevel="2" x14ac:dyDescent="0.2">
      <c r="A19" s="75">
        <v>618</v>
      </c>
      <c r="B19" s="75" t="s">
        <v>104</v>
      </c>
      <c r="C19" s="76" t="s">
        <v>99</v>
      </c>
      <c r="D19" s="93" t="s">
        <v>110</v>
      </c>
      <c r="E19" s="75" t="s">
        <v>7</v>
      </c>
      <c r="F19" s="91" t="s">
        <v>210</v>
      </c>
      <c r="G19" s="90" t="s">
        <v>228</v>
      </c>
      <c r="H19" s="91">
        <v>1</v>
      </c>
      <c r="I19" s="77">
        <v>21.2</v>
      </c>
      <c r="J19" s="78">
        <v>21.2</v>
      </c>
      <c r="K19" s="99">
        <v>0</v>
      </c>
      <c r="L19" s="100">
        <v>0</v>
      </c>
      <c r="M19" s="78">
        <v>21.2</v>
      </c>
      <c r="N19" s="99">
        <v>0</v>
      </c>
      <c r="O19" s="100">
        <v>0</v>
      </c>
      <c r="P19" s="97">
        <v>21.2</v>
      </c>
      <c r="Q19" s="92" t="s">
        <v>185</v>
      </c>
    </row>
    <row r="20" spans="1:17" outlineLevel="2" x14ac:dyDescent="0.2">
      <c r="A20" s="75">
        <v>619</v>
      </c>
      <c r="B20" s="75" t="s">
        <v>111</v>
      </c>
      <c r="C20" s="76" t="s">
        <v>98</v>
      </c>
      <c r="D20" s="93" t="s">
        <v>103</v>
      </c>
      <c r="E20" s="75" t="s">
        <v>7</v>
      </c>
      <c r="F20" s="91" t="s">
        <v>210</v>
      </c>
      <c r="G20" s="90" t="s">
        <v>229</v>
      </c>
      <c r="H20" s="91">
        <v>1</v>
      </c>
      <c r="I20" s="77">
        <v>15.95</v>
      </c>
      <c r="J20" s="78">
        <v>15.95</v>
      </c>
      <c r="K20" s="99">
        <v>0</v>
      </c>
      <c r="L20" s="100">
        <v>0</v>
      </c>
      <c r="M20" s="78">
        <v>15.95</v>
      </c>
      <c r="N20" s="99">
        <v>0</v>
      </c>
      <c r="O20" s="100">
        <v>0</v>
      </c>
      <c r="P20" s="97">
        <v>15.95</v>
      </c>
      <c r="Q20" s="92" t="s">
        <v>185</v>
      </c>
    </row>
    <row r="21" spans="1:17" outlineLevel="2" x14ac:dyDescent="0.2">
      <c r="A21" s="75">
        <v>620</v>
      </c>
      <c r="B21" s="75" t="s">
        <v>111</v>
      </c>
      <c r="C21" s="76" t="s">
        <v>106</v>
      </c>
      <c r="D21" s="93" t="s">
        <v>103</v>
      </c>
      <c r="E21" s="75" t="s">
        <v>7</v>
      </c>
      <c r="F21" s="91" t="s">
        <v>210</v>
      </c>
      <c r="G21" s="90" t="s">
        <v>230</v>
      </c>
      <c r="H21" s="91">
        <v>1</v>
      </c>
      <c r="I21" s="77">
        <v>15.95</v>
      </c>
      <c r="J21" s="78">
        <v>15.95</v>
      </c>
      <c r="K21" s="99">
        <v>0</v>
      </c>
      <c r="L21" s="100">
        <v>0</v>
      </c>
      <c r="M21" s="78">
        <v>15.95</v>
      </c>
      <c r="N21" s="99">
        <v>0</v>
      </c>
      <c r="O21" s="100">
        <v>0</v>
      </c>
      <c r="P21" s="97">
        <v>15.95</v>
      </c>
      <c r="Q21" s="92" t="s">
        <v>185</v>
      </c>
    </row>
    <row r="22" spans="1:17" outlineLevel="2" x14ac:dyDescent="0.2">
      <c r="A22" s="75">
        <v>621</v>
      </c>
      <c r="B22" s="75" t="s">
        <v>111</v>
      </c>
      <c r="C22" s="76" t="s">
        <v>99</v>
      </c>
      <c r="D22" s="93" t="s">
        <v>103</v>
      </c>
      <c r="E22" s="75" t="s">
        <v>7</v>
      </c>
      <c r="F22" s="91" t="s">
        <v>210</v>
      </c>
      <c r="G22" s="90" t="s">
        <v>231</v>
      </c>
      <c r="H22" s="91">
        <v>1</v>
      </c>
      <c r="I22" s="77">
        <v>15.95</v>
      </c>
      <c r="J22" s="78">
        <v>15.95</v>
      </c>
      <c r="K22" s="99">
        <v>0</v>
      </c>
      <c r="L22" s="100">
        <v>0</v>
      </c>
      <c r="M22" s="78">
        <v>15.95</v>
      </c>
      <c r="N22" s="99">
        <v>0</v>
      </c>
      <c r="O22" s="100">
        <v>0</v>
      </c>
      <c r="P22" s="97">
        <v>15.95</v>
      </c>
      <c r="Q22" s="92" t="s">
        <v>185</v>
      </c>
    </row>
    <row r="23" spans="1:17" outlineLevel="2" x14ac:dyDescent="0.2">
      <c r="A23" s="75">
        <v>622</v>
      </c>
      <c r="B23" s="75" t="s">
        <v>111</v>
      </c>
      <c r="C23" s="76" t="s">
        <v>98</v>
      </c>
      <c r="D23" s="93" t="s">
        <v>109</v>
      </c>
      <c r="E23" s="75" t="s">
        <v>7</v>
      </c>
      <c r="F23" s="91" t="s">
        <v>210</v>
      </c>
      <c r="G23" s="90" t="s">
        <v>232</v>
      </c>
      <c r="H23" s="91">
        <v>1</v>
      </c>
      <c r="I23" s="77">
        <v>15.95</v>
      </c>
      <c r="J23" s="78">
        <v>15.95</v>
      </c>
      <c r="K23" s="99">
        <v>0</v>
      </c>
      <c r="L23" s="100">
        <v>0</v>
      </c>
      <c r="M23" s="78">
        <v>15.95</v>
      </c>
      <c r="N23" s="99">
        <v>0</v>
      </c>
      <c r="O23" s="100">
        <v>0</v>
      </c>
      <c r="P23" s="97">
        <v>15.95</v>
      </c>
      <c r="Q23" s="92" t="s">
        <v>185</v>
      </c>
    </row>
    <row r="24" spans="1:17" outlineLevel="2" x14ac:dyDescent="0.2">
      <c r="A24" s="75">
        <v>623</v>
      </c>
      <c r="B24" s="75" t="s">
        <v>111</v>
      </c>
      <c r="C24" s="76" t="s">
        <v>106</v>
      </c>
      <c r="D24" s="93" t="s">
        <v>109</v>
      </c>
      <c r="E24" s="75" t="s">
        <v>7</v>
      </c>
      <c r="F24" s="91" t="s">
        <v>210</v>
      </c>
      <c r="G24" s="90" t="s">
        <v>233</v>
      </c>
      <c r="H24" s="91">
        <v>1</v>
      </c>
      <c r="I24" s="77">
        <v>15.95</v>
      </c>
      <c r="J24" s="78">
        <v>15.95</v>
      </c>
      <c r="K24" s="99">
        <v>0</v>
      </c>
      <c r="L24" s="100">
        <v>0</v>
      </c>
      <c r="M24" s="78">
        <v>15.95</v>
      </c>
      <c r="N24" s="99">
        <v>0</v>
      </c>
      <c r="O24" s="100">
        <v>0</v>
      </c>
      <c r="P24" s="97">
        <v>15.95</v>
      </c>
      <c r="Q24" s="92" t="s">
        <v>185</v>
      </c>
    </row>
    <row r="25" spans="1:17" outlineLevel="2" x14ac:dyDescent="0.2">
      <c r="A25" s="75">
        <v>624</v>
      </c>
      <c r="B25" s="75" t="s">
        <v>111</v>
      </c>
      <c r="C25" s="76" t="s">
        <v>99</v>
      </c>
      <c r="D25" s="93" t="s">
        <v>109</v>
      </c>
      <c r="E25" s="75" t="s">
        <v>7</v>
      </c>
      <c r="F25" s="91" t="s">
        <v>210</v>
      </c>
      <c r="G25" s="90" t="s">
        <v>234</v>
      </c>
      <c r="H25" s="91">
        <v>1</v>
      </c>
      <c r="I25" s="77">
        <v>15.95</v>
      </c>
      <c r="J25" s="78">
        <v>15.95</v>
      </c>
      <c r="K25" s="99">
        <v>0</v>
      </c>
      <c r="L25" s="100">
        <v>0</v>
      </c>
      <c r="M25" s="78">
        <v>15.95</v>
      </c>
      <c r="N25" s="99">
        <v>0</v>
      </c>
      <c r="O25" s="100">
        <v>0</v>
      </c>
      <c r="P25" s="97">
        <v>15.95</v>
      </c>
      <c r="Q25" s="92" t="s">
        <v>185</v>
      </c>
    </row>
    <row r="26" spans="1:17" outlineLevel="2" x14ac:dyDescent="0.2">
      <c r="A26" s="75">
        <v>625</v>
      </c>
      <c r="B26" s="75" t="s">
        <v>111</v>
      </c>
      <c r="C26" s="76" t="s">
        <v>98</v>
      </c>
      <c r="D26" s="93" t="s">
        <v>110</v>
      </c>
      <c r="E26" s="75" t="s">
        <v>7</v>
      </c>
      <c r="F26" s="91" t="s">
        <v>210</v>
      </c>
      <c r="G26" s="90" t="s">
        <v>235</v>
      </c>
      <c r="H26" s="91">
        <v>1</v>
      </c>
      <c r="I26" s="77">
        <v>15.95</v>
      </c>
      <c r="J26" s="78">
        <v>15.95</v>
      </c>
      <c r="K26" s="99">
        <v>0</v>
      </c>
      <c r="L26" s="100">
        <v>0</v>
      </c>
      <c r="M26" s="78">
        <v>15.95</v>
      </c>
      <c r="N26" s="99">
        <v>0</v>
      </c>
      <c r="O26" s="100">
        <v>0</v>
      </c>
      <c r="P26" s="97">
        <v>15.95</v>
      </c>
      <c r="Q26" s="92" t="s">
        <v>185</v>
      </c>
    </row>
    <row r="27" spans="1:17" outlineLevel="2" x14ac:dyDescent="0.2">
      <c r="A27" s="75">
        <v>626</v>
      </c>
      <c r="B27" s="75" t="s">
        <v>111</v>
      </c>
      <c r="C27" s="76" t="s">
        <v>106</v>
      </c>
      <c r="D27" s="93" t="s">
        <v>110</v>
      </c>
      <c r="E27" s="75" t="s">
        <v>7</v>
      </c>
      <c r="F27" s="91" t="s">
        <v>210</v>
      </c>
      <c r="G27" s="90" t="s">
        <v>236</v>
      </c>
      <c r="H27" s="91">
        <v>1</v>
      </c>
      <c r="I27" s="77">
        <v>15.95</v>
      </c>
      <c r="J27" s="78">
        <v>15.95</v>
      </c>
      <c r="K27" s="99">
        <v>0</v>
      </c>
      <c r="L27" s="100">
        <v>0</v>
      </c>
      <c r="M27" s="78">
        <v>15.95</v>
      </c>
      <c r="N27" s="99">
        <v>0</v>
      </c>
      <c r="O27" s="100">
        <v>0</v>
      </c>
      <c r="P27" s="97">
        <v>15.95</v>
      </c>
      <c r="Q27" s="92" t="s">
        <v>185</v>
      </c>
    </row>
    <row r="28" spans="1:17" outlineLevel="2" x14ac:dyDescent="0.2">
      <c r="A28" s="75">
        <v>627</v>
      </c>
      <c r="B28" s="75" t="s">
        <v>111</v>
      </c>
      <c r="C28" s="76" t="s">
        <v>99</v>
      </c>
      <c r="D28" s="93" t="s">
        <v>110</v>
      </c>
      <c r="E28" s="75" t="s">
        <v>7</v>
      </c>
      <c r="F28" s="91" t="s">
        <v>210</v>
      </c>
      <c r="G28" s="90" t="s">
        <v>237</v>
      </c>
      <c r="H28" s="91">
        <v>1</v>
      </c>
      <c r="I28" s="77">
        <v>15.95</v>
      </c>
      <c r="J28" s="78">
        <v>15.95</v>
      </c>
      <c r="K28" s="99">
        <v>0</v>
      </c>
      <c r="L28" s="100">
        <v>0</v>
      </c>
      <c r="M28" s="78">
        <v>15.95</v>
      </c>
      <c r="N28" s="99">
        <v>0</v>
      </c>
      <c r="O28" s="100">
        <v>0</v>
      </c>
      <c r="P28" s="97">
        <v>15.95</v>
      </c>
      <c r="Q28" s="92" t="s">
        <v>185</v>
      </c>
    </row>
    <row r="29" spans="1:17" outlineLevel="2" x14ac:dyDescent="0.2">
      <c r="A29" s="75">
        <v>628</v>
      </c>
      <c r="B29" s="75" t="s">
        <v>100</v>
      </c>
      <c r="C29" s="76" t="s">
        <v>98</v>
      </c>
      <c r="D29" s="93"/>
      <c r="E29" s="75" t="s">
        <v>7</v>
      </c>
      <c r="F29" s="91" t="s">
        <v>367</v>
      </c>
      <c r="G29" s="90" t="s">
        <v>238</v>
      </c>
      <c r="H29" s="91">
        <v>1</v>
      </c>
      <c r="I29" s="77">
        <v>17.25</v>
      </c>
      <c r="J29" s="78">
        <v>17.25</v>
      </c>
      <c r="K29" s="99">
        <v>0</v>
      </c>
      <c r="L29" s="100">
        <v>0</v>
      </c>
      <c r="M29" s="78">
        <v>17.25</v>
      </c>
      <c r="N29" s="99">
        <v>0</v>
      </c>
      <c r="O29" s="100">
        <v>0</v>
      </c>
      <c r="P29" s="97">
        <v>17.25</v>
      </c>
      <c r="Q29" s="92" t="s">
        <v>185</v>
      </c>
    </row>
    <row r="30" spans="1:17" outlineLevel="2" x14ac:dyDescent="0.2">
      <c r="A30" s="75">
        <v>629</v>
      </c>
      <c r="B30" s="75" t="s">
        <v>100</v>
      </c>
      <c r="C30" s="76" t="s">
        <v>106</v>
      </c>
      <c r="D30" s="93"/>
      <c r="E30" s="75" t="s">
        <v>7</v>
      </c>
      <c r="F30" s="91" t="s">
        <v>367</v>
      </c>
      <c r="G30" s="90" t="s">
        <v>239</v>
      </c>
      <c r="H30" s="91">
        <v>1</v>
      </c>
      <c r="I30" s="77">
        <v>17.25</v>
      </c>
      <c r="J30" s="78">
        <v>17.25</v>
      </c>
      <c r="K30" s="99">
        <v>0</v>
      </c>
      <c r="L30" s="100">
        <v>0</v>
      </c>
      <c r="M30" s="78">
        <v>17.25</v>
      </c>
      <c r="N30" s="99">
        <v>0</v>
      </c>
      <c r="O30" s="100">
        <v>0</v>
      </c>
      <c r="P30" s="97">
        <v>17.25</v>
      </c>
      <c r="Q30" s="92" t="s">
        <v>185</v>
      </c>
    </row>
    <row r="31" spans="1:17" outlineLevel="2" x14ac:dyDescent="0.2">
      <c r="A31" s="75">
        <v>630</v>
      </c>
      <c r="B31" s="75" t="s">
        <v>100</v>
      </c>
      <c r="C31" s="76" t="s">
        <v>99</v>
      </c>
      <c r="D31" s="93"/>
      <c r="E31" s="75" t="s">
        <v>7</v>
      </c>
      <c r="F31" s="91" t="s">
        <v>367</v>
      </c>
      <c r="G31" s="90" t="s">
        <v>240</v>
      </c>
      <c r="H31" s="91">
        <v>1</v>
      </c>
      <c r="I31" s="77">
        <v>17.25</v>
      </c>
      <c r="J31" s="78">
        <v>17.25</v>
      </c>
      <c r="K31" s="99">
        <v>0</v>
      </c>
      <c r="L31" s="100">
        <v>0</v>
      </c>
      <c r="M31" s="78">
        <v>17.25</v>
      </c>
      <c r="N31" s="99">
        <v>0</v>
      </c>
      <c r="O31" s="100">
        <v>0</v>
      </c>
      <c r="P31" s="97">
        <v>17.25</v>
      </c>
      <c r="Q31" s="92" t="s">
        <v>185</v>
      </c>
    </row>
    <row r="32" spans="1:17" outlineLevel="2" x14ac:dyDescent="0.2">
      <c r="A32" s="75">
        <v>631</v>
      </c>
      <c r="B32" s="75" t="s">
        <v>101</v>
      </c>
      <c r="C32" s="76" t="s">
        <v>98</v>
      </c>
      <c r="D32" s="93"/>
      <c r="E32" s="75" t="s">
        <v>7</v>
      </c>
      <c r="F32" s="91" t="s">
        <v>367</v>
      </c>
      <c r="G32" s="90" t="s">
        <v>241</v>
      </c>
      <c r="H32" s="91">
        <v>1</v>
      </c>
      <c r="I32" s="77">
        <v>25.95</v>
      </c>
      <c r="J32" s="78">
        <v>25.95</v>
      </c>
      <c r="K32" s="99">
        <v>0</v>
      </c>
      <c r="L32" s="100">
        <v>0</v>
      </c>
      <c r="M32" s="78">
        <v>25.95</v>
      </c>
      <c r="N32" s="99">
        <v>0</v>
      </c>
      <c r="O32" s="100">
        <v>0</v>
      </c>
      <c r="P32" s="97">
        <v>25.95</v>
      </c>
      <c r="Q32" s="92" t="s">
        <v>185</v>
      </c>
    </row>
    <row r="33" spans="1:17" outlineLevel="2" x14ac:dyDescent="0.2">
      <c r="A33" s="75">
        <v>632</v>
      </c>
      <c r="B33" s="75" t="s">
        <v>101</v>
      </c>
      <c r="C33" s="76" t="s">
        <v>106</v>
      </c>
      <c r="D33" s="93"/>
      <c r="E33" s="75" t="s">
        <v>7</v>
      </c>
      <c r="F33" s="91" t="s">
        <v>367</v>
      </c>
      <c r="G33" s="90" t="s">
        <v>242</v>
      </c>
      <c r="H33" s="91">
        <v>1</v>
      </c>
      <c r="I33" s="77">
        <v>25.95</v>
      </c>
      <c r="J33" s="78">
        <v>25.95</v>
      </c>
      <c r="K33" s="99">
        <v>0</v>
      </c>
      <c r="L33" s="100">
        <v>0</v>
      </c>
      <c r="M33" s="78">
        <v>25.95</v>
      </c>
      <c r="N33" s="99">
        <v>0</v>
      </c>
      <c r="O33" s="100">
        <v>0</v>
      </c>
      <c r="P33" s="97">
        <v>25.95</v>
      </c>
      <c r="Q33" s="92" t="s">
        <v>185</v>
      </c>
    </row>
    <row r="34" spans="1:17" outlineLevel="2" x14ac:dyDescent="0.2">
      <c r="A34" s="75">
        <v>633</v>
      </c>
      <c r="B34" s="75" t="s">
        <v>101</v>
      </c>
      <c r="C34" s="76" t="s">
        <v>99</v>
      </c>
      <c r="D34" s="93"/>
      <c r="E34" s="75" t="s">
        <v>7</v>
      </c>
      <c r="F34" s="91" t="s">
        <v>367</v>
      </c>
      <c r="G34" s="90" t="s">
        <v>243</v>
      </c>
      <c r="H34" s="91">
        <v>1</v>
      </c>
      <c r="I34" s="77">
        <v>25.95</v>
      </c>
      <c r="J34" s="78">
        <v>25.95</v>
      </c>
      <c r="K34" s="99">
        <v>0</v>
      </c>
      <c r="L34" s="100">
        <v>0</v>
      </c>
      <c r="M34" s="78">
        <v>25.95</v>
      </c>
      <c r="N34" s="99">
        <v>0</v>
      </c>
      <c r="O34" s="100">
        <v>0</v>
      </c>
      <c r="P34" s="97">
        <v>25.95</v>
      </c>
      <c r="Q34" s="92" t="s">
        <v>185</v>
      </c>
    </row>
  </sheetData>
  <sheetProtection autoFilter="0"/>
  <autoFilter ref="A1:R34" xr:uid="{00000000-0009-0000-0000-000005000000}"/>
  <printOptions horizontalCentered="1"/>
  <pageMargins left="0.2" right="0.2" top="1" bottom="0.2" header="0.3" footer="0.3"/>
  <pageSetup orientation="landscape" r:id="rId1"/>
  <headerFooter>
    <oddHeader xml:space="preserve">&amp;L&amp;"Arial,Bold"&amp;11EPC/META/OMERESA/STARK
Transportation Supply Bid Extension - Seat Covers and Foams&amp;R&amp;"Arial,Bold"&amp;11Pricing:  March 1, 2024 - February 28, 2025
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theme="8" tint="-0.499984740745262"/>
    <outlinePr summaryBelow="0"/>
  </sheetPr>
  <dimension ref="A1:U155"/>
  <sheetViews>
    <sheetView view="pageBreakPreview" zoomScaleNormal="100" zoomScaleSheetLayoutView="100" workbookViewId="0">
      <pane ySplit="1" topLeftCell="A2" activePane="bottomLeft" state="frozen"/>
      <selection pane="bottomLeft" activeCell="R3" sqref="R3"/>
    </sheetView>
  </sheetViews>
  <sheetFormatPr defaultColWidth="8.85546875" defaultRowHeight="12.75" outlineLevelRow="2" x14ac:dyDescent="0.2"/>
  <cols>
    <col min="1" max="1" width="5.5703125" style="7" customWidth="1"/>
    <col min="2" max="2" width="15.5703125" style="7" customWidth="1"/>
    <col min="3" max="3" width="17.7109375" style="6" customWidth="1"/>
    <col min="4" max="4" width="11.28515625" style="16" customWidth="1"/>
    <col min="5" max="5" width="11.7109375" style="7" customWidth="1"/>
    <col min="6" max="6" width="12.5703125" style="7" bestFit="1" customWidth="1"/>
    <col min="7" max="7" width="3.7109375" style="7" bestFit="1" customWidth="1"/>
    <col min="8" max="8" width="6.5703125" style="7" customWidth="1"/>
    <col min="9" max="9" width="10.28515625" style="7" customWidth="1"/>
    <col min="10" max="10" width="5.42578125" style="7" customWidth="1"/>
    <col min="11" max="11" width="8.85546875" style="42" hidden="1" customWidth="1"/>
    <col min="12" max="12" width="8.85546875" style="15" hidden="1" customWidth="1"/>
    <col min="13" max="13" width="8.85546875" style="42" hidden="1" customWidth="1"/>
    <col min="14" max="14" width="8.85546875" style="52" hidden="1" customWidth="1"/>
    <col min="15" max="15" width="8.85546875" style="15" hidden="1" customWidth="1"/>
    <col min="16" max="16" width="8.85546875" style="42" hidden="1" customWidth="1"/>
    <col min="17" max="17" width="8.85546875" style="52" hidden="1" customWidth="1"/>
    <col min="18" max="18" width="8.85546875" style="8" customWidth="1"/>
    <col min="19" max="19" width="19.5703125" style="6" customWidth="1"/>
    <col min="20" max="20" width="8.85546875" style="18"/>
    <col min="21" max="21" width="0" style="16" hidden="1" customWidth="1"/>
    <col min="22" max="16384" width="8.85546875" style="16"/>
  </cols>
  <sheetData>
    <row r="1" spans="1:21" s="7" customFormat="1" ht="38.25" x14ac:dyDescent="0.2">
      <c r="A1" s="101" t="s">
        <v>57</v>
      </c>
      <c r="B1" s="101" t="s">
        <v>0</v>
      </c>
      <c r="C1" s="101" t="s">
        <v>1</v>
      </c>
      <c r="D1" s="101" t="s">
        <v>4</v>
      </c>
      <c r="E1" s="101" t="s">
        <v>61</v>
      </c>
      <c r="F1" s="101" t="s">
        <v>62</v>
      </c>
      <c r="G1" s="101" t="s">
        <v>64</v>
      </c>
      <c r="H1" s="101" t="s">
        <v>73</v>
      </c>
      <c r="I1" s="101" t="s">
        <v>63</v>
      </c>
      <c r="J1" s="101" t="s">
        <v>334</v>
      </c>
      <c r="K1" s="102" t="s">
        <v>649</v>
      </c>
      <c r="L1" s="102" t="s">
        <v>648</v>
      </c>
      <c r="M1" s="102" t="s">
        <v>650</v>
      </c>
      <c r="N1" s="103" t="s">
        <v>651</v>
      </c>
      <c r="O1" s="102" t="s">
        <v>674</v>
      </c>
      <c r="P1" s="102" t="s">
        <v>650</v>
      </c>
      <c r="Q1" s="103" t="s">
        <v>651</v>
      </c>
      <c r="R1" s="147" t="s">
        <v>707</v>
      </c>
      <c r="S1" s="101" t="s">
        <v>333</v>
      </c>
      <c r="T1" s="101" t="s">
        <v>159</v>
      </c>
      <c r="U1" s="42" t="s">
        <v>330</v>
      </c>
    </row>
    <row r="2" spans="1:21" s="19" customFormat="1" ht="1.1499999999999999" customHeight="1" x14ac:dyDescent="0.2">
      <c r="A2" s="104" t="s">
        <v>332</v>
      </c>
      <c r="B2" s="105"/>
      <c r="C2" s="105"/>
      <c r="D2" s="106"/>
      <c r="E2" s="107"/>
      <c r="F2" s="107"/>
      <c r="G2" s="107"/>
      <c r="H2" s="107"/>
      <c r="I2" s="107"/>
      <c r="J2" s="107"/>
      <c r="K2" s="108"/>
      <c r="L2" s="109"/>
      <c r="M2" s="108"/>
      <c r="N2" s="110"/>
      <c r="O2" s="109"/>
      <c r="P2" s="108"/>
      <c r="Q2" s="110"/>
      <c r="R2" s="149"/>
      <c r="S2" s="111"/>
      <c r="T2" s="112"/>
      <c r="U2" s="19">
        <f>SUBTOTAL(3,U3:U154)</f>
        <v>0</v>
      </c>
    </row>
    <row r="3" spans="1:21" s="17" customFormat="1" ht="25.5" outlineLevel="2" x14ac:dyDescent="0.2">
      <c r="A3" s="113">
        <v>501</v>
      </c>
      <c r="B3" s="114" t="s">
        <v>5</v>
      </c>
      <c r="C3" s="114" t="s">
        <v>8</v>
      </c>
      <c r="D3" s="115" t="s">
        <v>65</v>
      </c>
      <c r="E3" s="113" t="s">
        <v>69</v>
      </c>
      <c r="F3" s="113" t="s">
        <v>75</v>
      </c>
      <c r="G3" s="116">
        <v>14</v>
      </c>
      <c r="H3" s="113" t="s">
        <v>74</v>
      </c>
      <c r="I3" s="116">
        <v>138792674</v>
      </c>
      <c r="J3" s="116">
        <v>1</v>
      </c>
      <c r="K3" s="117">
        <v>315</v>
      </c>
      <c r="L3" s="118">
        <v>399.98</v>
      </c>
      <c r="M3" s="117">
        <f>SUM(L3-K3)</f>
        <v>84.980000000000018</v>
      </c>
      <c r="N3" s="119">
        <f>SUM(L3/K3)-1</f>
        <v>0.26977777777777789</v>
      </c>
      <c r="O3" s="118">
        <v>423.98</v>
      </c>
      <c r="P3" s="117">
        <f>SUM(O3-L3)</f>
        <v>24</v>
      </c>
      <c r="Q3" s="119">
        <f>SUM(O3/L3)-1</f>
        <v>6.000300015000759E-2</v>
      </c>
      <c r="R3" s="148">
        <v>423.98</v>
      </c>
      <c r="S3" s="120" t="s">
        <v>244</v>
      </c>
      <c r="T3" s="121" t="s">
        <v>315</v>
      </c>
    </row>
    <row r="4" spans="1:21" s="19" customFormat="1" ht="1.1499999999999999" customHeight="1" outlineLevel="1" x14ac:dyDescent="0.2">
      <c r="A4" s="104" t="s">
        <v>417</v>
      </c>
      <c r="B4" s="105"/>
      <c r="C4" s="105"/>
      <c r="D4" s="106"/>
      <c r="E4" s="107"/>
      <c r="F4" s="107"/>
      <c r="G4" s="107"/>
      <c r="H4" s="107"/>
      <c r="I4" s="107"/>
      <c r="J4" s="107"/>
      <c r="K4" s="108"/>
      <c r="L4" s="109"/>
      <c r="M4" s="108"/>
      <c r="N4" s="110"/>
      <c r="O4" s="109"/>
      <c r="P4" s="108"/>
      <c r="Q4" s="110"/>
      <c r="R4" s="149"/>
      <c r="S4" s="111"/>
      <c r="T4" s="112"/>
      <c r="U4" s="19">
        <f>SUBTOTAL(3,U5:U5)</f>
        <v>0</v>
      </c>
    </row>
    <row r="5" spans="1:21" s="17" customFormat="1" ht="25.5" outlineLevel="2" x14ac:dyDescent="0.2">
      <c r="A5" s="113">
        <v>502</v>
      </c>
      <c r="B5" s="114" t="s">
        <v>5</v>
      </c>
      <c r="C5" s="114"/>
      <c r="D5" s="122" t="s">
        <v>65</v>
      </c>
      <c r="E5" s="116" t="s">
        <v>69</v>
      </c>
      <c r="F5" s="116" t="s">
        <v>245</v>
      </c>
      <c r="G5" s="116">
        <v>14</v>
      </c>
      <c r="H5" s="116" t="s">
        <v>74</v>
      </c>
      <c r="I5" s="116">
        <v>138792737</v>
      </c>
      <c r="J5" s="116">
        <v>1</v>
      </c>
      <c r="K5" s="117">
        <v>288.75</v>
      </c>
      <c r="L5" s="118">
        <v>349.97</v>
      </c>
      <c r="M5" s="117">
        <f>SUM(L5-K5)</f>
        <v>61.220000000000027</v>
      </c>
      <c r="N5" s="119">
        <f>SUM(L5/K5)-1</f>
        <v>0.21201731601731622</v>
      </c>
      <c r="O5" s="118">
        <v>385</v>
      </c>
      <c r="P5" s="117">
        <f t="shared" ref="P5" si="0">SUM(O5-L5)</f>
        <v>35.029999999999973</v>
      </c>
      <c r="Q5" s="119">
        <f t="shared" ref="Q5" si="1">SUM(O5/L5)-1</f>
        <v>0.10009429379661094</v>
      </c>
      <c r="R5" s="148">
        <v>385</v>
      </c>
      <c r="S5" s="120" t="s">
        <v>246</v>
      </c>
      <c r="T5" s="121" t="s">
        <v>263</v>
      </c>
    </row>
    <row r="6" spans="1:21" s="19" customFormat="1" ht="1.1499999999999999" customHeight="1" outlineLevel="1" x14ac:dyDescent="0.2">
      <c r="A6" s="104" t="s">
        <v>416</v>
      </c>
      <c r="B6" s="105"/>
      <c r="C6" s="105"/>
      <c r="D6" s="106"/>
      <c r="E6" s="107"/>
      <c r="F6" s="107"/>
      <c r="G6" s="107"/>
      <c r="H6" s="107"/>
      <c r="I6" s="107"/>
      <c r="J6" s="107"/>
      <c r="K6" s="108"/>
      <c r="L6" s="109"/>
      <c r="M6" s="108"/>
      <c r="N6" s="110"/>
      <c r="O6" s="109"/>
      <c r="P6" s="108"/>
      <c r="Q6" s="110"/>
      <c r="R6" s="149"/>
      <c r="S6" s="111"/>
      <c r="T6" s="112"/>
      <c r="U6" s="19">
        <f>SUBTOTAL(3,U7:U7)</f>
        <v>0</v>
      </c>
    </row>
    <row r="7" spans="1:21" s="17" customFormat="1" ht="25.5" outlineLevel="2" x14ac:dyDescent="0.2">
      <c r="A7" s="113">
        <v>503</v>
      </c>
      <c r="B7" s="114" t="s">
        <v>5</v>
      </c>
      <c r="C7" s="114" t="s">
        <v>8</v>
      </c>
      <c r="D7" s="115" t="s">
        <v>65</v>
      </c>
      <c r="E7" s="113" t="s">
        <v>69</v>
      </c>
      <c r="F7" s="113" t="s">
        <v>75</v>
      </c>
      <c r="G7" s="116">
        <v>14</v>
      </c>
      <c r="H7" s="113" t="s">
        <v>74</v>
      </c>
      <c r="I7" s="116">
        <v>138792737</v>
      </c>
      <c r="J7" s="116">
        <v>1</v>
      </c>
      <c r="K7" s="117">
        <v>275</v>
      </c>
      <c r="L7" s="118">
        <v>349.97</v>
      </c>
      <c r="M7" s="117">
        <f>SUM(L7-K7)</f>
        <v>74.970000000000027</v>
      </c>
      <c r="N7" s="119">
        <f>SUM(L7/K7)-1</f>
        <v>0.27261818181818187</v>
      </c>
      <c r="O7" s="118">
        <v>385</v>
      </c>
      <c r="P7" s="117">
        <f>SUM(O7-L7)</f>
        <v>35.029999999999973</v>
      </c>
      <c r="Q7" s="119">
        <f>SUM(O7/L7)-1</f>
        <v>0.10009429379661094</v>
      </c>
      <c r="R7" s="148">
        <v>385</v>
      </c>
      <c r="S7" s="120" t="s">
        <v>246</v>
      </c>
      <c r="T7" s="121" t="s">
        <v>315</v>
      </c>
    </row>
    <row r="8" spans="1:21" s="19" customFormat="1" ht="1.1499999999999999" customHeight="1" outlineLevel="1" x14ac:dyDescent="0.2">
      <c r="A8" s="104" t="s">
        <v>415</v>
      </c>
      <c r="B8" s="105"/>
      <c r="C8" s="105"/>
      <c r="D8" s="106"/>
      <c r="E8" s="107"/>
      <c r="F8" s="107"/>
      <c r="G8" s="107"/>
      <c r="H8" s="107"/>
      <c r="I8" s="107"/>
      <c r="J8" s="107"/>
      <c r="K8" s="108"/>
      <c r="L8" s="109"/>
      <c r="M8" s="108"/>
      <c r="N8" s="110"/>
      <c r="O8" s="109"/>
      <c r="P8" s="108"/>
      <c r="Q8" s="110"/>
      <c r="R8" s="149"/>
      <c r="S8" s="111"/>
      <c r="T8" s="112"/>
      <c r="U8" s="19">
        <f>SUBTOTAL(3,U9:U9)</f>
        <v>0</v>
      </c>
    </row>
    <row r="9" spans="1:21" s="17" customFormat="1" ht="25.5" outlineLevel="2" x14ac:dyDescent="0.2">
      <c r="A9" s="113">
        <v>504</v>
      </c>
      <c r="B9" s="114" t="s">
        <v>5</v>
      </c>
      <c r="C9" s="114"/>
      <c r="D9" s="122" t="s">
        <v>65</v>
      </c>
      <c r="E9" s="113" t="s">
        <v>69</v>
      </c>
      <c r="F9" s="116" t="s">
        <v>247</v>
      </c>
      <c r="G9" s="116">
        <v>14</v>
      </c>
      <c r="H9" s="116" t="s">
        <v>74</v>
      </c>
      <c r="I9" s="116">
        <v>138792674</v>
      </c>
      <c r="J9" s="116">
        <v>1</v>
      </c>
      <c r="K9" s="117">
        <v>333.9</v>
      </c>
      <c r="L9" s="118">
        <v>399.98</v>
      </c>
      <c r="M9" s="117">
        <f>SUM(L9-K9)</f>
        <v>66.080000000000041</v>
      </c>
      <c r="N9" s="119">
        <f>SUM(L9/K9)-1</f>
        <v>0.19790356394129982</v>
      </c>
      <c r="O9" s="118">
        <v>423.98</v>
      </c>
      <c r="P9" s="117">
        <f>SUM(O9-L9)</f>
        <v>24</v>
      </c>
      <c r="Q9" s="119">
        <f>SUM(O9/L9)-1</f>
        <v>6.000300015000759E-2</v>
      </c>
      <c r="R9" s="148">
        <v>423.98</v>
      </c>
      <c r="S9" s="120" t="s">
        <v>244</v>
      </c>
      <c r="T9" s="121" t="s">
        <v>263</v>
      </c>
    </row>
    <row r="10" spans="1:21" s="19" customFormat="1" ht="1.1499999999999999" customHeight="1" outlineLevel="1" x14ac:dyDescent="0.2">
      <c r="A10" s="104" t="s">
        <v>414</v>
      </c>
      <c r="B10" s="105"/>
      <c r="C10" s="105"/>
      <c r="D10" s="106"/>
      <c r="E10" s="107"/>
      <c r="F10" s="107"/>
      <c r="G10" s="107"/>
      <c r="H10" s="107"/>
      <c r="I10" s="107"/>
      <c r="J10" s="107"/>
      <c r="K10" s="108"/>
      <c r="L10" s="109"/>
      <c r="M10" s="108"/>
      <c r="N10" s="110"/>
      <c r="O10" s="109"/>
      <c r="P10" s="108"/>
      <c r="Q10" s="110"/>
      <c r="R10" s="149"/>
      <c r="S10" s="111"/>
      <c r="T10" s="112"/>
      <c r="U10" s="19">
        <f>SUBTOTAL(3,U11:U11)</f>
        <v>0</v>
      </c>
    </row>
    <row r="11" spans="1:21" s="17" customFormat="1" ht="25.5" outlineLevel="2" x14ac:dyDescent="0.2">
      <c r="A11" s="113">
        <v>505</v>
      </c>
      <c r="B11" s="114" t="s">
        <v>5</v>
      </c>
      <c r="C11" s="114" t="s">
        <v>39</v>
      </c>
      <c r="D11" s="115" t="s">
        <v>65</v>
      </c>
      <c r="E11" s="113" t="s">
        <v>69</v>
      </c>
      <c r="F11" s="113" t="s">
        <v>158</v>
      </c>
      <c r="G11" s="113">
        <v>12</v>
      </c>
      <c r="H11" s="116" t="s">
        <v>74</v>
      </c>
      <c r="I11" s="116">
        <v>138948265</v>
      </c>
      <c r="J11" s="116">
        <v>1</v>
      </c>
      <c r="K11" s="117">
        <v>285</v>
      </c>
      <c r="L11" s="118">
        <v>369.95</v>
      </c>
      <c r="M11" s="117">
        <f>SUM(L11-K11)</f>
        <v>84.949999999999989</v>
      </c>
      <c r="N11" s="119">
        <f>SUM(L11/K11)-1</f>
        <v>0.29807017543859637</v>
      </c>
      <c r="O11" s="118">
        <v>392.15</v>
      </c>
      <c r="P11" s="117">
        <f>SUM(O11-L11)</f>
        <v>22.199999999999989</v>
      </c>
      <c r="Q11" s="119">
        <f>SUM(O11/L11)-1</f>
        <v>6.0008109203946391E-2</v>
      </c>
      <c r="R11" s="148">
        <v>392.15</v>
      </c>
      <c r="S11" s="120" t="s">
        <v>248</v>
      </c>
      <c r="T11" s="121" t="s">
        <v>315</v>
      </c>
    </row>
    <row r="12" spans="1:21" s="19" customFormat="1" ht="1.1499999999999999" customHeight="1" outlineLevel="1" x14ac:dyDescent="0.2">
      <c r="A12" s="104" t="s">
        <v>413</v>
      </c>
      <c r="B12" s="105"/>
      <c r="C12" s="105"/>
      <c r="D12" s="106"/>
      <c r="E12" s="107"/>
      <c r="F12" s="107"/>
      <c r="G12" s="107"/>
      <c r="H12" s="107"/>
      <c r="I12" s="107"/>
      <c r="J12" s="107"/>
      <c r="K12" s="108"/>
      <c r="L12" s="109"/>
      <c r="M12" s="108"/>
      <c r="N12" s="110"/>
      <c r="O12" s="109"/>
      <c r="P12" s="108"/>
      <c r="Q12" s="110"/>
      <c r="R12" s="149"/>
      <c r="S12" s="111"/>
      <c r="T12" s="112"/>
      <c r="U12" s="19">
        <f>SUBTOTAL(3,U13:U13)</f>
        <v>0</v>
      </c>
    </row>
    <row r="13" spans="1:21" s="17" customFormat="1" ht="25.5" outlineLevel="2" x14ac:dyDescent="0.2">
      <c r="A13" s="113">
        <v>506</v>
      </c>
      <c r="B13" s="114" t="s">
        <v>5</v>
      </c>
      <c r="C13" s="114" t="s">
        <v>39</v>
      </c>
      <c r="D13" s="122" t="s">
        <v>65</v>
      </c>
      <c r="E13" s="113" t="s">
        <v>69</v>
      </c>
      <c r="F13" s="116" t="s">
        <v>158</v>
      </c>
      <c r="G13" s="116">
        <v>14</v>
      </c>
      <c r="H13" s="116" t="s">
        <v>74</v>
      </c>
      <c r="I13" s="116">
        <v>138948265</v>
      </c>
      <c r="J13" s="116">
        <v>1</v>
      </c>
      <c r="K13" s="117">
        <v>299.25</v>
      </c>
      <c r="L13" s="118">
        <v>369.95</v>
      </c>
      <c r="M13" s="117">
        <f>SUM(L13-K13)</f>
        <v>70.699999999999989</v>
      </c>
      <c r="N13" s="119">
        <f>SUM(L13/K13)-1</f>
        <v>0.23625730994152039</v>
      </c>
      <c r="O13" s="118">
        <v>392.15</v>
      </c>
      <c r="P13" s="117">
        <f>SUM(O13-L13)</f>
        <v>22.199999999999989</v>
      </c>
      <c r="Q13" s="119">
        <f>SUM(O13/L13)-1</f>
        <v>6.0008109203946391E-2</v>
      </c>
      <c r="R13" s="148">
        <v>392.15</v>
      </c>
      <c r="S13" s="120" t="s">
        <v>248</v>
      </c>
      <c r="T13" s="121" t="s">
        <v>263</v>
      </c>
    </row>
    <row r="14" spans="1:21" s="19" customFormat="1" ht="0.75" customHeight="1" outlineLevel="1" x14ac:dyDescent="0.2">
      <c r="A14" s="104" t="s">
        <v>412</v>
      </c>
      <c r="B14" s="105"/>
      <c r="C14" s="105"/>
      <c r="D14" s="106"/>
      <c r="E14" s="107"/>
      <c r="F14" s="107"/>
      <c r="G14" s="107"/>
      <c r="H14" s="107"/>
      <c r="I14" s="107"/>
      <c r="J14" s="107"/>
      <c r="K14" s="108"/>
      <c r="L14" s="109"/>
      <c r="M14" s="108"/>
      <c r="N14" s="110"/>
      <c r="O14" s="109"/>
      <c r="P14" s="108"/>
      <c r="Q14" s="110"/>
      <c r="R14" s="149"/>
      <c r="S14" s="105"/>
      <c r="T14" s="112"/>
      <c r="U14" s="19">
        <f>SUBTOTAL(3,U17:U18)</f>
        <v>0</v>
      </c>
    </row>
    <row r="15" spans="1:21" s="19" customFormat="1" ht="25.5" outlineLevel="1" x14ac:dyDescent="0.2">
      <c r="A15" s="165">
        <v>510</v>
      </c>
      <c r="B15" s="166" t="s">
        <v>5</v>
      </c>
      <c r="C15" s="166" t="s">
        <v>6</v>
      </c>
      <c r="D15" s="159" t="s">
        <v>67</v>
      </c>
      <c r="E15" s="160" t="s">
        <v>69</v>
      </c>
      <c r="F15" s="160" t="s">
        <v>663</v>
      </c>
      <c r="G15" s="160">
        <v>14</v>
      </c>
      <c r="H15" s="160"/>
      <c r="I15" s="160">
        <v>12714</v>
      </c>
      <c r="J15" s="160"/>
      <c r="K15" s="161"/>
      <c r="L15" s="161"/>
      <c r="M15" s="161"/>
      <c r="N15" s="162"/>
      <c r="O15" s="161"/>
      <c r="P15" s="161"/>
      <c r="Q15" s="162"/>
      <c r="R15" s="148">
        <v>345</v>
      </c>
      <c r="S15" s="163" t="s">
        <v>711</v>
      </c>
      <c r="T15" s="164" t="s">
        <v>328</v>
      </c>
    </row>
    <row r="16" spans="1:21" s="19" customFormat="1" ht="0.75" customHeight="1" outlineLevel="1" x14ac:dyDescent="0.2">
      <c r="A16" s="152"/>
      <c r="B16" s="153"/>
      <c r="C16" s="153"/>
      <c r="D16" s="154"/>
      <c r="E16" s="155"/>
      <c r="F16" s="155"/>
      <c r="G16" s="155"/>
      <c r="H16" s="155"/>
      <c r="I16" s="155"/>
      <c r="J16" s="155"/>
      <c r="K16" s="156"/>
      <c r="L16" s="149"/>
      <c r="M16" s="156"/>
      <c r="N16" s="157"/>
      <c r="O16" s="149"/>
      <c r="P16" s="156"/>
      <c r="Q16" s="157"/>
      <c r="R16" s="149"/>
      <c r="S16" s="153"/>
      <c r="T16" s="158"/>
    </row>
    <row r="17" spans="1:21" s="17" customFormat="1" ht="25.5" outlineLevel="2" x14ac:dyDescent="0.2">
      <c r="A17" s="113">
        <v>511</v>
      </c>
      <c r="B17" s="114" t="s">
        <v>5</v>
      </c>
      <c r="C17" s="114" t="s">
        <v>6</v>
      </c>
      <c r="D17" s="115" t="s">
        <v>66</v>
      </c>
      <c r="E17" s="113" t="s">
        <v>69</v>
      </c>
      <c r="F17" s="113" t="s">
        <v>71</v>
      </c>
      <c r="G17" s="113">
        <v>14</v>
      </c>
      <c r="H17" s="116" t="s">
        <v>74</v>
      </c>
      <c r="I17" s="116">
        <v>99141</v>
      </c>
      <c r="J17" s="116">
        <v>1</v>
      </c>
      <c r="K17" s="117">
        <v>375.56</v>
      </c>
      <c r="L17" s="118">
        <v>444</v>
      </c>
      <c r="M17" s="117">
        <f>SUM(L17-K17)</f>
        <v>68.44</v>
      </c>
      <c r="N17" s="119">
        <f>SUM(L17/K17)-1</f>
        <v>0.18223452976887855</v>
      </c>
      <c r="O17" s="118">
        <v>370.56</v>
      </c>
      <c r="P17" s="117">
        <f t="shared" ref="P17:P18" si="2">SUM(O17-L17)</f>
        <v>-73.44</v>
      </c>
      <c r="Q17" s="119">
        <f t="shared" ref="Q17:Q18" si="3">SUM(O17/L17)-1</f>
        <v>-0.16540540540540538</v>
      </c>
      <c r="R17" s="148">
        <v>495.61</v>
      </c>
      <c r="S17" s="123" t="s">
        <v>72</v>
      </c>
      <c r="T17" s="121" t="s">
        <v>314</v>
      </c>
    </row>
    <row r="18" spans="1:21" s="17" customFormat="1" ht="25.5" outlineLevel="2" x14ac:dyDescent="0.2">
      <c r="A18" s="113">
        <v>511</v>
      </c>
      <c r="B18" s="114" t="s">
        <v>5</v>
      </c>
      <c r="C18" s="114" t="s">
        <v>6</v>
      </c>
      <c r="D18" s="115" t="s">
        <v>66</v>
      </c>
      <c r="E18" s="113" t="s">
        <v>69</v>
      </c>
      <c r="F18" s="113" t="s">
        <v>71</v>
      </c>
      <c r="G18" s="113">
        <v>14</v>
      </c>
      <c r="H18" s="116" t="s">
        <v>74</v>
      </c>
      <c r="I18" s="116">
        <v>99141</v>
      </c>
      <c r="J18" s="116">
        <v>1</v>
      </c>
      <c r="K18" s="117">
        <v>375.56</v>
      </c>
      <c r="L18" s="118">
        <v>444</v>
      </c>
      <c r="M18" s="117">
        <f>SUM(L18-K18)</f>
        <v>68.44</v>
      </c>
      <c r="N18" s="119">
        <f>SUM(L18/K18)-1</f>
        <v>0.18223452976887855</v>
      </c>
      <c r="O18" s="118">
        <v>370.56</v>
      </c>
      <c r="P18" s="117">
        <f t="shared" si="2"/>
        <v>-73.44</v>
      </c>
      <c r="Q18" s="119">
        <f t="shared" si="3"/>
        <v>-0.16540540540540538</v>
      </c>
      <c r="R18" s="148">
        <v>495.61</v>
      </c>
      <c r="S18" s="123" t="s">
        <v>72</v>
      </c>
      <c r="T18" s="121" t="s">
        <v>328</v>
      </c>
    </row>
    <row r="19" spans="1:21" s="19" customFormat="1" ht="1.1499999999999999" customHeight="1" outlineLevel="1" x14ac:dyDescent="0.2">
      <c r="A19" s="104" t="s">
        <v>411</v>
      </c>
      <c r="B19" s="105"/>
      <c r="C19" s="105"/>
      <c r="D19" s="106"/>
      <c r="E19" s="107"/>
      <c r="F19" s="107"/>
      <c r="G19" s="107"/>
      <c r="H19" s="107"/>
      <c r="I19" s="107"/>
      <c r="J19" s="107"/>
      <c r="K19" s="108"/>
      <c r="L19" s="109"/>
      <c r="M19" s="108"/>
      <c r="N19" s="110"/>
      <c r="O19" s="109"/>
      <c r="P19" s="108"/>
      <c r="Q19" s="110"/>
      <c r="R19" s="149"/>
      <c r="S19" s="105"/>
      <c r="T19" s="112"/>
      <c r="U19" s="19">
        <f>SUBTOTAL(3,U20:U20)</f>
        <v>0</v>
      </c>
    </row>
    <row r="20" spans="1:21" s="17" customFormat="1" ht="25.5" outlineLevel="2" x14ac:dyDescent="0.2">
      <c r="A20" s="113">
        <v>513</v>
      </c>
      <c r="B20" s="114" t="s">
        <v>5</v>
      </c>
      <c r="C20" s="114" t="s">
        <v>6</v>
      </c>
      <c r="D20" s="122" t="s">
        <v>65</v>
      </c>
      <c r="E20" s="113" t="s">
        <v>69</v>
      </c>
      <c r="F20" s="116" t="s">
        <v>245</v>
      </c>
      <c r="G20" s="113">
        <v>14</v>
      </c>
      <c r="H20" s="116" t="s">
        <v>74</v>
      </c>
      <c r="I20" s="116">
        <v>138792737</v>
      </c>
      <c r="J20" s="116">
        <v>2</v>
      </c>
      <c r="K20" s="117">
        <v>288.75</v>
      </c>
      <c r="L20" s="118">
        <v>349.97</v>
      </c>
      <c r="M20" s="117">
        <f>SUM(L20-K20)</f>
        <v>61.220000000000027</v>
      </c>
      <c r="N20" s="119">
        <f>SUM(L20/K20)-1</f>
        <v>0.21201731601731622</v>
      </c>
      <c r="O20" s="118">
        <v>385</v>
      </c>
      <c r="P20" s="117">
        <f t="shared" ref="P20" si="4">SUM(O20-L20)</f>
        <v>35.029999999999973</v>
      </c>
      <c r="Q20" s="119">
        <f t="shared" ref="Q20" si="5">SUM(O20/L20)-1</f>
        <v>0.10009429379661094</v>
      </c>
      <c r="R20" s="148">
        <v>385</v>
      </c>
      <c r="S20" s="114" t="s">
        <v>9</v>
      </c>
      <c r="T20" s="121" t="s">
        <v>263</v>
      </c>
    </row>
    <row r="21" spans="1:21" s="19" customFormat="1" ht="1.1499999999999999" customHeight="1" outlineLevel="1" x14ac:dyDescent="0.2">
      <c r="A21" s="104" t="s">
        <v>410</v>
      </c>
      <c r="B21" s="105"/>
      <c r="C21" s="105"/>
      <c r="D21" s="106"/>
      <c r="E21" s="107"/>
      <c r="F21" s="107"/>
      <c r="G21" s="107"/>
      <c r="H21" s="107"/>
      <c r="I21" s="107"/>
      <c r="J21" s="107"/>
      <c r="K21" s="108"/>
      <c r="L21" s="109"/>
      <c r="M21" s="108"/>
      <c r="N21" s="110"/>
      <c r="O21" s="109"/>
      <c r="P21" s="108"/>
      <c r="Q21" s="110"/>
      <c r="R21" s="149"/>
      <c r="S21" s="105"/>
      <c r="T21" s="112"/>
      <c r="U21" s="19">
        <f>SUBTOTAL(3,U22:U22)</f>
        <v>0</v>
      </c>
    </row>
    <row r="22" spans="1:21" s="17" customFormat="1" ht="25.5" outlineLevel="2" x14ac:dyDescent="0.2">
      <c r="A22" s="113">
        <v>514</v>
      </c>
      <c r="B22" s="114" t="s">
        <v>5</v>
      </c>
      <c r="C22" s="114" t="s">
        <v>6</v>
      </c>
      <c r="D22" s="122" t="s">
        <v>65</v>
      </c>
      <c r="E22" s="113" t="s">
        <v>69</v>
      </c>
      <c r="F22" s="116" t="s">
        <v>245</v>
      </c>
      <c r="G22" s="116">
        <v>14</v>
      </c>
      <c r="H22" s="116" t="s">
        <v>74</v>
      </c>
      <c r="I22" s="116">
        <v>138792737</v>
      </c>
      <c r="J22" s="116">
        <v>1</v>
      </c>
      <c r="K22" s="117">
        <v>288.75</v>
      </c>
      <c r="L22" s="118">
        <v>349.97</v>
      </c>
      <c r="M22" s="117">
        <f>SUM(L22-K22)</f>
        <v>61.220000000000027</v>
      </c>
      <c r="N22" s="119">
        <f>SUM(L22/K22)-1</f>
        <v>0.21201731601731622</v>
      </c>
      <c r="O22" s="118">
        <v>385</v>
      </c>
      <c r="P22" s="117">
        <f>SUM(O22-L22)</f>
        <v>35.029999999999973</v>
      </c>
      <c r="Q22" s="119">
        <f>SUM(O22/L22)-1</f>
        <v>0.10009429379661094</v>
      </c>
      <c r="R22" s="148">
        <v>385</v>
      </c>
      <c r="S22" s="123" t="s">
        <v>246</v>
      </c>
      <c r="T22" s="121" t="s">
        <v>263</v>
      </c>
    </row>
    <row r="23" spans="1:21" s="19" customFormat="1" ht="1.1499999999999999" customHeight="1" outlineLevel="1" x14ac:dyDescent="0.2">
      <c r="A23" s="104" t="s">
        <v>409</v>
      </c>
      <c r="B23" s="105"/>
      <c r="C23" s="105"/>
      <c r="D23" s="106"/>
      <c r="E23" s="107"/>
      <c r="F23" s="107"/>
      <c r="G23" s="107"/>
      <c r="H23" s="107"/>
      <c r="I23" s="107"/>
      <c r="J23" s="107"/>
      <c r="K23" s="108"/>
      <c r="L23" s="109"/>
      <c r="M23" s="108"/>
      <c r="N23" s="110"/>
      <c r="O23" s="109"/>
      <c r="P23" s="108"/>
      <c r="Q23" s="110"/>
      <c r="R23" s="149"/>
      <c r="S23" s="105"/>
      <c r="T23" s="112"/>
      <c r="U23" s="19">
        <f>SUBTOTAL(3,U24:U24)</f>
        <v>0</v>
      </c>
    </row>
    <row r="24" spans="1:21" s="17" customFormat="1" ht="25.5" outlineLevel="2" x14ac:dyDescent="0.2">
      <c r="A24" s="113">
        <v>516</v>
      </c>
      <c r="B24" s="114" t="s">
        <v>5</v>
      </c>
      <c r="C24" s="114" t="s">
        <v>6</v>
      </c>
      <c r="D24" s="122" t="s">
        <v>65</v>
      </c>
      <c r="E24" s="113" t="s">
        <v>70</v>
      </c>
      <c r="F24" s="116" t="s">
        <v>249</v>
      </c>
      <c r="G24" s="116">
        <v>16</v>
      </c>
      <c r="H24" s="116" t="s">
        <v>250</v>
      </c>
      <c r="I24" s="116">
        <v>138179739</v>
      </c>
      <c r="J24" s="116">
        <v>1</v>
      </c>
      <c r="K24" s="117">
        <v>300.89999999999998</v>
      </c>
      <c r="L24" s="118">
        <v>301.93</v>
      </c>
      <c r="M24" s="117">
        <f>SUM(L24-K24)</f>
        <v>1.0300000000000296</v>
      </c>
      <c r="N24" s="119">
        <f>SUM(L24/K24)-1</f>
        <v>3.4230641409107587E-3</v>
      </c>
      <c r="O24" s="118">
        <v>360</v>
      </c>
      <c r="P24" s="117">
        <f t="shared" ref="P24" si="6">SUM(O24-L24)</f>
        <v>58.069999999999993</v>
      </c>
      <c r="Q24" s="119">
        <f t="shared" ref="Q24" si="7">SUM(O24/L24)-1</f>
        <v>0.19232934786208711</v>
      </c>
      <c r="R24" s="148">
        <v>360</v>
      </c>
      <c r="S24" s="123" t="s">
        <v>676</v>
      </c>
      <c r="T24" s="121" t="s">
        <v>263</v>
      </c>
    </row>
    <row r="25" spans="1:21" s="19" customFormat="1" ht="1.1499999999999999" customHeight="1" outlineLevel="1" x14ac:dyDescent="0.2">
      <c r="A25" s="104" t="s">
        <v>408</v>
      </c>
      <c r="B25" s="105"/>
      <c r="C25" s="105"/>
      <c r="D25" s="106"/>
      <c r="E25" s="107"/>
      <c r="F25" s="107"/>
      <c r="G25" s="107"/>
      <c r="H25" s="107"/>
      <c r="I25" s="107"/>
      <c r="J25" s="107"/>
      <c r="K25" s="108"/>
      <c r="L25" s="109"/>
      <c r="M25" s="108"/>
      <c r="N25" s="110"/>
      <c r="O25" s="109"/>
      <c r="P25" s="108"/>
      <c r="Q25" s="110"/>
      <c r="R25" s="149"/>
      <c r="S25" s="105"/>
      <c r="T25" s="112"/>
      <c r="U25" s="19" t="e">
        <f>SUBTOTAL(3,#REF!)</f>
        <v>#REF!</v>
      </c>
    </row>
    <row r="26" spans="1:21" s="17" customFormat="1" ht="25.5" outlineLevel="2" x14ac:dyDescent="0.2">
      <c r="A26" s="113">
        <v>518</v>
      </c>
      <c r="B26" s="114" t="s">
        <v>5</v>
      </c>
      <c r="C26" s="114" t="s">
        <v>6</v>
      </c>
      <c r="D26" s="122" t="s">
        <v>65</v>
      </c>
      <c r="E26" s="113" t="s">
        <v>70</v>
      </c>
      <c r="F26" s="116" t="s">
        <v>245</v>
      </c>
      <c r="G26" s="116">
        <v>16</v>
      </c>
      <c r="H26" s="116" t="s">
        <v>250</v>
      </c>
      <c r="I26" s="116">
        <v>138179737</v>
      </c>
      <c r="J26" s="116">
        <v>1</v>
      </c>
      <c r="K26" s="117">
        <v>309.75</v>
      </c>
      <c r="L26" s="118">
        <v>361.61</v>
      </c>
      <c r="M26" s="117">
        <f>SUM(L26-K26)</f>
        <v>51.860000000000014</v>
      </c>
      <c r="N26" s="119">
        <f>SUM(L26/K26)-1</f>
        <v>0.16742534301856349</v>
      </c>
      <c r="O26" s="118">
        <v>399</v>
      </c>
      <c r="P26" s="117">
        <f t="shared" ref="P26" si="8">SUM(O26-L26)</f>
        <v>37.389999999999986</v>
      </c>
      <c r="Q26" s="119">
        <f t="shared" ref="Q26" si="9">SUM(O26/L26)-1</f>
        <v>0.10339868919554207</v>
      </c>
      <c r="R26" s="148">
        <v>399</v>
      </c>
      <c r="S26" s="123" t="s">
        <v>676</v>
      </c>
      <c r="T26" s="121" t="s">
        <v>263</v>
      </c>
    </row>
    <row r="27" spans="1:21" s="19" customFormat="1" ht="0.75" customHeight="1" outlineLevel="1" x14ac:dyDescent="0.2">
      <c r="A27" s="104" t="s">
        <v>407</v>
      </c>
      <c r="B27" s="105"/>
      <c r="C27" s="105"/>
      <c r="D27" s="106"/>
      <c r="E27" s="107"/>
      <c r="F27" s="107"/>
      <c r="G27" s="107"/>
      <c r="H27" s="107"/>
      <c r="I27" s="107"/>
      <c r="J27" s="107"/>
      <c r="K27" s="108"/>
      <c r="L27" s="109"/>
      <c r="M27" s="108"/>
      <c r="N27" s="110"/>
      <c r="O27" s="109"/>
      <c r="P27" s="108"/>
      <c r="Q27" s="110"/>
      <c r="R27" s="149"/>
      <c r="S27" s="105"/>
      <c r="T27" s="112"/>
      <c r="U27" s="19">
        <f>SUBTOTAL(3,U29:U29)</f>
        <v>0</v>
      </c>
    </row>
    <row r="28" spans="1:21" s="19" customFormat="1" ht="25.5" outlineLevel="1" x14ac:dyDescent="0.2">
      <c r="A28" s="165">
        <v>520</v>
      </c>
      <c r="B28" s="166" t="s">
        <v>5</v>
      </c>
      <c r="C28" s="166" t="s">
        <v>6</v>
      </c>
      <c r="D28" s="159" t="s">
        <v>67</v>
      </c>
      <c r="E28" s="160" t="s">
        <v>70</v>
      </c>
      <c r="F28" s="160" t="s">
        <v>714</v>
      </c>
      <c r="G28" s="160">
        <v>14</v>
      </c>
      <c r="H28" s="160"/>
      <c r="I28" s="160">
        <v>12709</v>
      </c>
      <c r="J28" s="160"/>
      <c r="K28" s="161"/>
      <c r="L28" s="161"/>
      <c r="M28" s="161"/>
      <c r="N28" s="162"/>
      <c r="O28" s="161"/>
      <c r="P28" s="161"/>
      <c r="Q28" s="162"/>
      <c r="R28" s="148">
        <v>365</v>
      </c>
      <c r="S28" s="163" t="s">
        <v>711</v>
      </c>
      <c r="T28" s="164" t="s">
        <v>328</v>
      </c>
    </row>
    <row r="29" spans="1:21" s="17" customFormat="1" ht="25.5" outlineLevel="2" x14ac:dyDescent="0.2">
      <c r="A29" s="113">
        <v>520</v>
      </c>
      <c r="B29" s="114" t="s">
        <v>5</v>
      </c>
      <c r="C29" s="114" t="s">
        <v>6</v>
      </c>
      <c r="D29" s="122" t="s">
        <v>65</v>
      </c>
      <c r="E29" s="113" t="s">
        <v>70</v>
      </c>
      <c r="F29" s="116" t="s">
        <v>249</v>
      </c>
      <c r="G29" s="116">
        <v>16</v>
      </c>
      <c r="H29" s="116" t="s">
        <v>250</v>
      </c>
      <c r="I29" s="116">
        <v>138179739</v>
      </c>
      <c r="J29" s="116">
        <v>1</v>
      </c>
      <c r="K29" s="117">
        <v>265.58</v>
      </c>
      <c r="L29" s="118">
        <v>301.93</v>
      </c>
      <c r="M29" s="117">
        <f>SUM(L29-K29)</f>
        <v>36.350000000000023</v>
      </c>
      <c r="N29" s="119">
        <f>SUM(L29/K29)-1</f>
        <v>0.13687024625348299</v>
      </c>
      <c r="O29" s="118">
        <v>360</v>
      </c>
      <c r="P29" s="117">
        <f t="shared" ref="P29" si="10">SUM(O29-L29)</f>
        <v>58.069999999999993</v>
      </c>
      <c r="Q29" s="119">
        <f t="shared" ref="Q29" si="11">SUM(O29/L29)-1</f>
        <v>0.19232934786208711</v>
      </c>
      <c r="R29" s="148">
        <v>360</v>
      </c>
      <c r="S29" s="123" t="s">
        <v>251</v>
      </c>
      <c r="T29" s="121" t="s">
        <v>263</v>
      </c>
    </row>
    <row r="30" spans="1:21" s="19" customFormat="1" ht="1.1499999999999999" customHeight="1" outlineLevel="1" x14ac:dyDescent="0.2">
      <c r="A30" s="104" t="s">
        <v>406</v>
      </c>
      <c r="B30" s="105"/>
      <c r="C30" s="105"/>
      <c r="D30" s="106"/>
      <c r="E30" s="107"/>
      <c r="F30" s="107"/>
      <c r="G30" s="107"/>
      <c r="H30" s="107"/>
      <c r="I30" s="107"/>
      <c r="J30" s="107"/>
      <c r="K30" s="108"/>
      <c r="L30" s="109"/>
      <c r="M30" s="108"/>
      <c r="N30" s="110"/>
      <c r="O30" s="109"/>
      <c r="P30" s="108"/>
      <c r="Q30" s="110"/>
      <c r="R30" s="149"/>
      <c r="S30" s="105"/>
      <c r="T30" s="112"/>
      <c r="U30" s="19">
        <f>SUBTOTAL(3,U32:U32)</f>
        <v>0</v>
      </c>
    </row>
    <row r="31" spans="1:21" s="19" customFormat="1" ht="25.5" customHeight="1" outlineLevel="1" x14ac:dyDescent="0.2">
      <c r="A31" s="165">
        <v>521</v>
      </c>
      <c r="B31" s="166" t="s">
        <v>5</v>
      </c>
      <c r="C31" s="166" t="s">
        <v>6</v>
      </c>
      <c r="D31" s="159" t="s">
        <v>67</v>
      </c>
      <c r="E31" s="160" t="s">
        <v>70</v>
      </c>
      <c r="F31" s="160" t="s">
        <v>76</v>
      </c>
      <c r="G31" s="160">
        <v>14</v>
      </c>
      <c r="H31" s="160"/>
      <c r="I31" s="160">
        <v>15631</v>
      </c>
      <c r="J31" s="160"/>
      <c r="K31" s="161"/>
      <c r="L31" s="161"/>
      <c r="M31" s="161"/>
      <c r="N31" s="162"/>
      <c r="O31" s="161"/>
      <c r="P31" s="161"/>
      <c r="Q31" s="162"/>
      <c r="R31" s="148">
        <v>350</v>
      </c>
      <c r="S31" s="163" t="s">
        <v>711</v>
      </c>
      <c r="T31" s="164" t="s">
        <v>328</v>
      </c>
    </row>
    <row r="32" spans="1:21" s="17" customFormat="1" ht="25.5" outlineLevel="2" x14ac:dyDescent="0.2">
      <c r="A32" s="113">
        <v>521</v>
      </c>
      <c r="B32" s="114" t="s">
        <v>5</v>
      </c>
      <c r="C32" s="114" t="s">
        <v>6</v>
      </c>
      <c r="D32" s="115" t="s">
        <v>67</v>
      </c>
      <c r="E32" s="113" t="s">
        <v>70</v>
      </c>
      <c r="F32" s="113" t="s">
        <v>76</v>
      </c>
      <c r="G32" s="113">
        <v>14</v>
      </c>
      <c r="H32" s="116" t="s">
        <v>74</v>
      </c>
      <c r="I32" s="116">
        <v>156531</v>
      </c>
      <c r="J32" s="116">
        <v>1</v>
      </c>
      <c r="K32" s="117">
        <v>287.45</v>
      </c>
      <c r="L32" s="118">
        <v>289.86</v>
      </c>
      <c r="M32" s="117">
        <f>SUM(L32-K32)</f>
        <v>2.410000000000025</v>
      </c>
      <c r="N32" s="119">
        <f>SUM(L32/K32)-1</f>
        <v>8.384066794225209E-3</v>
      </c>
      <c r="O32" s="118">
        <v>347.83</v>
      </c>
      <c r="P32" s="117">
        <f t="shared" ref="P32" si="12">SUM(O32-L32)</f>
        <v>57.96999999999997</v>
      </c>
      <c r="Q32" s="119">
        <f t="shared" ref="Q32" si="13">SUM(O32/L32)-1</f>
        <v>0.19999310011729787</v>
      </c>
      <c r="R32" s="148">
        <v>350</v>
      </c>
      <c r="S32" s="123" t="s">
        <v>711</v>
      </c>
      <c r="T32" s="121" t="s">
        <v>314</v>
      </c>
    </row>
    <row r="33" spans="1:21" s="19" customFormat="1" ht="1.1499999999999999" customHeight="1" outlineLevel="1" x14ac:dyDescent="0.2">
      <c r="A33" s="104" t="s">
        <v>405</v>
      </c>
      <c r="B33" s="105"/>
      <c r="C33" s="105"/>
      <c r="D33" s="106"/>
      <c r="E33" s="107"/>
      <c r="F33" s="107"/>
      <c r="G33" s="107"/>
      <c r="H33" s="107"/>
      <c r="I33" s="107"/>
      <c r="J33" s="107"/>
      <c r="K33" s="108"/>
      <c r="L33" s="109"/>
      <c r="M33" s="108"/>
      <c r="N33" s="110"/>
      <c r="O33" s="109"/>
      <c r="P33" s="108"/>
      <c r="Q33" s="110"/>
      <c r="R33" s="149"/>
      <c r="S33" s="105"/>
      <c r="T33" s="112"/>
      <c r="U33" s="19">
        <f>SUBTOTAL(3,U35:U36)</f>
        <v>0</v>
      </c>
    </row>
    <row r="34" spans="1:21" s="19" customFormat="1" ht="25.5" customHeight="1" outlineLevel="1" x14ac:dyDescent="0.2">
      <c r="A34" s="168">
        <v>522</v>
      </c>
      <c r="B34" s="167" t="s">
        <v>5</v>
      </c>
      <c r="C34" s="167" t="s">
        <v>6</v>
      </c>
      <c r="D34" s="159" t="s">
        <v>67</v>
      </c>
      <c r="E34" s="160" t="s">
        <v>70</v>
      </c>
      <c r="F34" s="160" t="s">
        <v>714</v>
      </c>
      <c r="G34" s="160">
        <v>16</v>
      </c>
      <c r="H34" s="160"/>
      <c r="I34" s="160">
        <v>12710</v>
      </c>
      <c r="J34" s="160"/>
      <c r="K34" s="161"/>
      <c r="L34" s="148"/>
      <c r="M34" s="161"/>
      <c r="N34" s="162"/>
      <c r="O34" s="148"/>
      <c r="P34" s="161"/>
      <c r="Q34" s="162"/>
      <c r="R34" s="148">
        <v>365</v>
      </c>
      <c r="S34" s="163" t="s">
        <v>711</v>
      </c>
      <c r="T34" s="164" t="s">
        <v>328</v>
      </c>
    </row>
    <row r="35" spans="1:21" s="17" customFormat="1" ht="25.5" outlineLevel="2" x14ac:dyDescent="0.2">
      <c r="A35" s="113">
        <v>522</v>
      </c>
      <c r="B35" s="114" t="s">
        <v>5</v>
      </c>
      <c r="C35" s="114" t="s">
        <v>6</v>
      </c>
      <c r="D35" s="122" t="s">
        <v>65</v>
      </c>
      <c r="E35" s="113" t="s">
        <v>70</v>
      </c>
      <c r="F35" s="116" t="s">
        <v>245</v>
      </c>
      <c r="G35" s="116">
        <v>16</v>
      </c>
      <c r="H35" s="116" t="s">
        <v>250</v>
      </c>
      <c r="I35" s="116">
        <v>138179737</v>
      </c>
      <c r="J35" s="116">
        <v>1</v>
      </c>
      <c r="K35" s="117">
        <v>299.25</v>
      </c>
      <c r="L35" s="118">
        <v>361.61</v>
      </c>
      <c r="M35" s="117">
        <f>SUM(L35-K35)</f>
        <v>62.360000000000014</v>
      </c>
      <c r="N35" s="119">
        <f>SUM(L35/K35)-1</f>
        <v>0.20838763575605679</v>
      </c>
      <c r="O35" s="118">
        <v>399</v>
      </c>
      <c r="P35" s="117">
        <f t="shared" ref="P35:P36" si="14">SUM(O35-L35)</f>
        <v>37.389999999999986</v>
      </c>
      <c r="Q35" s="119">
        <f t="shared" ref="Q35:Q36" si="15">SUM(O35/L35)-1</f>
        <v>0.10339868919554207</v>
      </c>
      <c r="R35" s="148">
        <v>399</v>
      </c>
      <c r="S35" s="123" t="s">
        <v>252</v>
      </c>
      <c r="T35" s="121" t="s">
        <v>263</v>
      </c>
    </row>
    <row r="36" spans="1:21" s="17" customFormat="1" ht="25.5" outlineLevel="2" x14ac:dyDescent="0.2">
      <c r="A36" s="113">
        <v>522</v>
      </c>
      <c r="B36" s="114" t="s">
        <v>5</v>
      </c>
      <c r="C36" s="114" t="s">
        <v>6</v>
      </c>
      <c r="D36" s="122" t="s">
        <v>67</v>
      </c>
      <c r="E36" s="113" t="s">
        <v>70</v>
      </c>
      <c r="F36" s="116" t="s">
        <v>310</v>
      </c>
      <c r="G36" s="116">
        <v>14</v>
      </c>
      <c r="H36" s="116" t="s">
        <v>74</v>
      </c>
      <c r="I36" s="116">
        <v>248307</v>
      </c>
      <c r="J36" s="116">
        <v>2</v>
      </c>
      <c r="K36" s="117">
        <v>320</v>
      </c>
      <c r="L36" s="118">
        <v>332.8</v>
      </c>
      <c r="M36" s="117">
        <f>SUM(L36-K36)</f>
        <v>12.800000000000011</v>
      </c>
      <c r="N36" s="119">
        <f>SUM(L36/K36)-1</f>
        <v>4.0000000000000036E-2</v>
      </c>
      <c r="O36" s="118">
        <v>399.36</v>
      </c>
      <c r="P36" s="117">
        <f t="shared" si="14"/>
        <v>66.56</v>
      </c>
      <c r="Q36" s="119">
        <f t="shared" si="15"/>
        <v>0.19999999999999996</v>
      </c>
      <c r="R36" s="148">
        <v>524.61</v>
      </c>
      <c r="S36" s="123" t="s">
        <v>711</v>
      </c>
      <c r="T36" s="121" t="s">
        <v>314</v>
      </c>
    </row>
    <row r="37" spans="1:21" s="19" customFormat="1" ht="1.1499999999999999" customHeight="1" outlineLevel="1" x14ac:dyDescent="0.2">
      <c r="A37" s="104" t="s">
        <v>404</v>
      </c>
      <c r="B37" s="105"/>
      <c r="C37" s="105"/>
      <c r="D37" s="106"/>
      <c r="E37" s="107"/>
      <c r="F37" s="107"/>
      <c r="G37" s="107"/>
      <c r="H37" s="107"/>
      <c r="I37" s="107"/>
      <c r="J37" s="107"/>
      <c r="K37" s="108"/>
      <c r="L37" s="109"/>
      <c r="M37" s="108"/>
      <c r="N37" s="110"/>
      <c r="O37" s="109"/>
      <c r="P37" s="108"/>
      <c r="Q37" s="110"/>
      <c r="R37" s="149"/>
      <c r="S37" s="105"/>
      <c r="T37" s="112"/>
      <c r="U37" s="19">
        <f>SUBTOTAL(3,U38:U39)</f>
        <v>0</v>
      </c>
    </row>
    <row r="38" spans="1:21" s="17" customFormat="1" ht="25.5" outlineLevel="2" x14ac:dyDescent="0.2">
      <c r="A38" s="113">
        <v>523</v>
      </c>
      <c r="B38" s="114" t="s">
        <v>5</v>
      </c>
      <c r="C38" s="114" t="s">
        <v>6</v>
      </c>
      <c r="D38" s="115" t="s">
        <v>65</v>
      </c>
      <c r="E38" s="113" t="s">
        <v>70</v>
      </c>
      <c r="F38" s="113" t="s">
        <v>77</v>
      </c>
      <c r="G38" s="113">
        <v>14</v>
      </c>
      <c r="H38" s="116" t="s">
        <v>74</v>
      </c>
      <c r="I38" s="116">
        <v>138953265</v>
      </c>
      <c r="J38" s="116">
        <v>1</v>
      </c>
      <c r="K38" s="117">
        <v>320.25</v>
      </c>
      <c r="L38" s="118">
        <v>389.9</v>
      </c>
      <c r="M38" s="117">
        <f>SUM(L38-K38)</f>
        <v>69.649999999999977</v>
      </c>
      <c r="N38" s="119">
        <f>SUM(L38/K38)-1</f>
        <v>0.21748633879781409</v>
      </c>
      <c r="O38" s="118">
        <v>422.83</v>
      </c>
      <c r="P38" s="117">
        <f t="shared" ref="P38:P39" si="16">SUM(O38-L38)</f>
        <v>32.930000000000007</v>
      </c>
      <c r="Q38" s="119">
        <f t="shared" ref="Q38:Q39" si="17">SUM(O38/L38)-1</f>
        <v>8.4457553218774128E-2</v>
      </c>
      <c r="R38" s="148">
        <v>422.83</v>
      </c>
      <c r="S38" s="123" t="s">
        <v>158</v>
      </c>
      <c r="T38" s="121" t="s">
        <v>263</v>
      </c>
    </row>
    <row r="39" spans="1:21" s="17" customFormat="1" ht="25.5" outlineLevel="2" x14ac:dyDescent="0.2">
      <c r="A39" s="113">
        <v>523</v>
      </c>
      <c r="B39" s="114" t="s">
        <v>5</v>
      </c>
      <c r="C39" s="114" t="s">
        <v>6</v>
      </c>
      <c r="D39" s="115" t="s">
        <v>65</v>
      </c>
      <c r="E39" s="113" t="s">
        <v>70</v>
      </c>
      <c r="F39" s="113" t="s">
        <v>77</v>
      </c>
      <c r="G39" s="113">
        <v>14</v>
      </c>
      <c r="H39" s="116" t="s">
        <v>74</v>
      </c>
      <c r="I39" s="116">
        <v>138953265</v>
      </c>
      <c r="J39" s="116">
        <v>1</v>
      </c>
      <c r="K39" s="117">
        <v>305</v>
      </c>
      <c r="L39" s="118">
        <v>398.9</v>
      </c>
      <c r="M39" s="117">
        <f>SUM(L39-K39)</f>
        <v>93.899999999999977</v>
      </c>
      <c r="N39" s="119">
        <f>SUM(L39/K39)-1</f>
        <v>0.3078688524590163</v>
      </c>
      <c r="O39" s="118">
        <v>422.83</v>
      </c>
      <c r="P39" s="117">
        <f t="shared" si="16"/>
        <v>23.930000000000007</v>
      </c>
      <c r="Q39" s="119">
        <f t="shared" si="17"/>
        <v>5.9989972424166371E-2</v>
      </c>
      <c r="R39" s="148">
        <v>422.83</v>
      </c>
      <c r="S39" s="123" t="s">
        <v>248</v>
      </c>
      <c r="T39" s="121" t="s">
        <v>315</v>
      </c>
    </row>
    <row r="40" spans="1:21" s="19" customFormat="1" ht="1.1499999999999999" customHeight="1" outlineLevel="1" x14ac:dyDescent="0.2">
      <c r="A40" s="104" t="s">
        <v>403</v>
      </c>
      <c r="B40" s="105"/>
      <c r="C40" s="105"/>
      <c r="D40" s="106"/>
      <c r="E40" s="107"/>
      <c r="F40" s="107"/>
      <c r="G40" s="107"/>
      <c r="H40" s="107"/>
      <c r="I40" s="107"/>
      <c r="J40" s="107"/>
      <c r="K40" s="108"/>
      <c r="L40" s="109"/>
      <c r="M40" s="108"/>
      <c r="N40" s="110"/>
      <c r="O40" s="109"/>
      <c r="P40" s="108"/>
      <c r="Q40" s="110"/>
      <c r="R40" s="149"/>
      <c r="S40" s="105"/>
      <c r="T40" s="112"/>
      <c r="U40" s="19">
        <f>SUBTOTAL(3,U41:U42)</f>
        <v>0</v>
      </c>
    </row>
    <row r="41" spans="1:21" s="17" customFormat="1" ht="25.5" outlineLevel="2" x14ac:dyDescent="0.2">
      <c r="A41" s="113">
        <v>524</v>
      </c>
      <c r="B41" s="114" t="s">
        <v>5</v>
      </c>
      <c r="C41" s="114" t="s">
        <v>6</v>
      </c>
      <c r="D41" s="122" t="s">
        <v>65</v>
      </c>
      <c r="E41" s="113" t="s">
        <v>70</v>
      </c>
      <c r="F41" s="116" t="s">
        <v>158</v>
      </c>
      <c r="G41" s="116">
        <v>16</v>
      </c>
      <c r="H41" s="116" t="s">
        <v>250</v>
      </c>
      <c r="I41" s="116">
        <v>138307265</v>
      </c>
      <c r="J41" s="116">
        <v>1</v>
      </c>
      <c r="K41" s="117">
        <v>330.75</v>
      </c>
      <c r="L41" s="118">
        <v>399.68</v>
      </c>
      <c r="M41" s="117">
        <f>SUM(L41-K41)</f>
        <v>68.930000000000007</v>
      </c>
      <c r="N41" s="119">
        <f>SUM(L41/K41)-1</f>
        <v>0.20840513983371123</v>
      </c>
      <c r="O41" s="118">
        <v>423.66</v>
      </c>
      <c r="P41" s="117">
        <f t="shared" ref="P41:P42" si="18">SUM(O41-L41)</f>
        <v>23.980000000000018</v>
      </c>
      <c r="Q41" s="119">
        <f t="shared" ref="Q41:Q42" si="19">SUM(O41/L41)-1</f>
        <v>5.999799839871911E-2</v>
      </c>
      <c r="R41" s="148">
        <v>423.66</v>
      </c>
      <c r="S41" s="123"/>
      <c r="T41" s="121" t="s">
        <v>263</v>
      </c>
    </row>
    <row r="42" spans="1:21" s="17" customFormat="1" ht="25.5" outlineLevel="2" x14ac:dyDescent="0.2">
      <c r="A42" s="113">
        <v>524</v>
      </c>
      <c r="B42" s="114" t="s">
        <v>5</v>
      </c>
      <c r="C42" s="114" t="s">
        <v>6</v>
      </c>
      <c r="D42" s="122" t="s">
        <v>65</v>
      </c>
      <c r="E42" s="113" t="s">
        <v>70</v>
      </c>
      <c r="F42" s="116" t="s">
        <v>158</v>
      </c>
      <c r="G42" s="116">
        <v>16</v>
      </c>
      <c r="H42" s="116" t="s">
        <v>250</v>
      </c>
      <c r="I42" s="116">
        <v>138307265</v>
      </c>
      <c r="J42" s="116">
        <v>1</v>
      </c>
      <c r="K42" s="117">
        <v>315</v>
      </c>
      <c r="L42" s="118">
        <v>399.68</v>
      </c>
      <c r="M42" s="117">
        <f>SUM(L42-K42)</f>
        <v>84.68</v>
      </c>
      <c r="N42" s="119">
        <f>SUM(L42/K42)-1</f>
        <v>0.26882539682539686</v>
      </c>
      <c r="O42" s="118">
        <v>423.66</v>
      </c>
      <c r="P42" s="117">
        <f t="shared" si="18"/>
        <v>23.980000000000018</v>
      </c>
      <c r="Q42" s="119">
        <f t="shared" si="19"/>
        <v>5.999799839871911E-2</v>
      </c>
      <c r="R42" s="148">
        <v>423.66</v>
      </c>
      <c r="S42" s="123" t="s">
        <v>253</v>
      </c>
      <c r="T42" s="121" t="s">
        <v>315</v>
      </c>
    </row>
    <row r="43" spans="1:21" s="17" customFormat="1" ht="25.5" outlineLevel="2" x14ac:dyDescent="0.2">
      <c r="A43" s="168">
        <v>524</v>
      </c>
      <c r="B43" s="167" t="s">
        <v>5</v>
      </c>
      <c r="C43" s="167" t="s">
        <v>6</v>
      </c>
      <c r="D43" s="159" t="s">
        <v>67</v>
      </c>
      <c r="E43" s="168" t="s">
        <v>70</v>
      </c>
      <c r="F43" s="160" t="s">
        <v>310</v>
      </c>
      <c r="G43" s="160">
        <v>16</v>
      </c>
      <c r="H43" s="160"/>
      <c r="I43" s="160">
        <v>248324</v>
      </c>
      <c r="J43" s="160"/>
      <c r="K43" s="161"/>
      <c r="L43" s="148"/>
      <c r="M43" s="161"/>
      <c r="N43" s="162"/>
      <c r="O43" s="148"/>
      <c r="P43" s="161"/>
      <c r="Q43" s="162"/>
      <c r="R43" s="148">
        <v>537.98</v>
      </c>
      <c r="S43" s="163" t="s">
        <v>711</v>
      </c>
      <c r="T43" s="164" t="s">
        <v>328</v>
      </c>
    </row>
    <row r="44" spans="1:21" s="19" customFormat="1" ht="1.1499999999999999" customHeight="1" outlineLevel="1" x14ac:dyDescent="0.2">
      <c r="A44" s="104" t="s">
        <v>402</v>
      </c>
      <c r="B44" s="105"/>
      <c r="C44" s="105"/>
      <c r="D44" s="106"/>
      <c r="E44" s="107"/>
      <c r="F44" s="107"/>
      <c r="G44" s="107"/>
      <c r="H44" s="107"/>
      <c r="I44" s="107"/>
      <c r="J44" s="107"/>
      <c r="K44" s="108"/>
      <c r="L44" s="109"/>
      <c r="M44" s="108"/>
      <c r="N44" s="110"/>
      <c r="O44" s="109"/>
      <c r="P44" s="108"/>
      <c r="Q44" s="110"/>
      <c r="R44" s="149"/>
      <c r="S44" s="105"/>
      <c r="T44" s="112"/>
      <c r="U44" s="19">
        <f>SUBTOTAL(3,U45:U45)</f>
        <v>0</v>
      </c>
    </row>
    <row r="45" spans="1:21" s="17" customFormat="1" ht="25.5" outlineLevel="2" x14ac:dyDescent="0.2">
      <c r="A45" s="113">
        <v>525</v>
      </c>
      <c r="B45" s="114" t="s">
        <v>5</v>
      </c>
      <c r="C45" s="114" t="s">
        <v>6</v>
      </c>
      <c r="D45" s="115" t="s">
        <v>65</v>
      </c>
      <c r="E45" s="113" t="s">
        <v>70</v>
      </c>
      <c r="F45" s="113" t="s">
        <v>78</v>
      </c>
      <c r="G45" s="113">
        <v>14</v>
      </c>
      <c r="H45" s="116" t="s">
        <v>74</v>
      </c>
      <c r="I45" s="116">
        <v>138802674</v>
      </c>
      <c r="J45" s="116">
        <v>1</v>
      </c>
      <c r="K45" s="117">
        <v>322.92</v>
      </c>
      <c r="L45" s="118">
        <v>409.56</v>
      </c>
      <c r="M45" s="117">
        <f>SUM(L45-K45)</f>
        <v>86.639999999999986</v>
      </c>
      <c r="N45" s="119">
        <f>SUM(L45/K45)-1</f>
        <v>0.26830174656261607</v>
      </c>
      <c r="O45" s="118">
        <v>434.13</v>
      </c>
      <c r="P45" s="117">
        <f>SUM(O45-L45)</f>
        <v>24.569999999999993</v>
      </c>
      <c r="Q45" s="119">
        <f>SUM(O45/L45)-1</f>
        <v>5.9991210079109347E-2</v>
      </c>
      <c r="R45" s="148">
        <v>434.13</v>
      </c>
      <c r="S45" s="123" t="s">
        <v>244</v>
      </c>
      <c r="T45" s="121" t="s">
        <v>315</v>
      </c>
    </row>
    <row r="46" spans="1:21" s="19" customFormat="1" ht="1.1499999999999999" customHeight="1" outlineLevel="1" x14ac:dyDescent="0.2">
      <c r="A46" s="104" t="s">
        <v>401</v>
      </c>
      <c r="B46" s="105"/>
      <c r="C46" s="105"/>
      <c r="D46" s="106"/>
      <c r="E46" s="107"/>
      <c r="F46" s="107"/>
      <c r="G46" s="107"/>
      <c r="H46" s="107"/>
      <c r="I46" s="107"/>
      <c r="J46" s="107"/>
      <c r="K46" s="108"/>
      <c r="L46" s="109"/>
      <c r="M46" s="108"/>
      <c r="N46" s="110"/>
      <c r="O46" s="109"/>
      <c r="P46" s="108"/>
      <c r="Q46" s="110"/>
      <c r="R46" s="149"/>
      <c r="S46" s="105"/>
      <c r="T46" s="112"/>
      <c r="U46" s="19">
        <f>SUBTOTAL(3,U47:U48)</f>
        <v>0</v>
      </c>
    </row>
    <row r="47" spans="1:21" s="17" customFormat="1" ht="25.5" outlineLevel="2" x14ac:dyDescent="0.2">
      <c r="A47" s="113">
        <v>526</v>
      </c>
      <c r="B47" s="114" t="s">
        <v>5</v>
      </c>
      <c r="C47" s="114" t="s">
        <v>6</v>
      </c>
      <c r="D47" s="122" t="s">
        <v>65</v>
      </c>
      <c r="E47" s="113" t="s">
        <v>70</v>
      </c>
      <c r="F47" s="116" t="s">
        <v>677</v>
      </c>
      <c r="G47" s="116">
        <v>16</v>
      </c>
      <c r="H47" s="116" t="s">
        <v>250</v>
      </c>
      <c r="I47" s="116" t="s">
        <v>678</v>
      </c>
      <c r="J47" s="116">
        <v>2</v>
      </c>
      <c r="K47" s="117">
        <v>265.58</v>
      </c>
      <c r="L47" s="118">
        <v>365.75</v>
      </c>
      <c r="M47" s="117">
        <f>SUM(L47-K47)</f>
        <v>100.17000000000002</v>
      </c>
      <c r="N47" s="119">
        <f>SUM(L47/K47)-1</f>
        <v>0.37717448603057457</v>
      </c>
      <c r="O47" s="118">
        <v>458</v>
      </c>
      <c r="P47" s="117">
        <f t="shared" ref="P47:P48" si="20">SUM(O47-L47)</f>
        <v>92.25</v>
      </c>
      <c r="Q47" s="119">
        <f t="shared" ref="Q47:Q48" si="21">SUM(O47/L47)-1</f>
        <v>0.25222146274777857</v>
      </c>
      <c r="R47" s="148">
        <v>458</v>
      </c>
      <c r="S47" s="123" t="s">
        <v>679</v>
      </c>
      <c r="T47" s="121" t="s">
        <v>263</v>
      </c>
    </row>
    <row r="48" spans="1:21" s="17" customFormat="1" ht="25.5" outlineLevel="2" x14ac:dyDescent="0.2">
      <c r="A48" s="113">
        <v>526</v>
      </c>
      <c r="B48" s="114" t="s">
        <v>5</v>
      </c>
      <c r="C48" s="114" t="s">
        <v>6</v>
      </c>
      <c r="D48" s="122" t="s">
        <v>65</v>
      </c>
      <c r="E48" s="113" t="s">
        <v>70</v>
      </c>
      <c r="F48" s="116"/>
      <c r="G48" s="116"/>
      <c r="H48" s="116" t="s">
        <v>250</v>
      </c>
      <c r="I48" s="116">
        <v>138179674</v>
      </c>
      <c r="J48" s="116">
        <v>1</v>
      </c>
      <c r="K48" s="117">
        <v>325</v>
      </c>
      <c r="L48" s="118">
        <v>409.99</v>
      </c>
      <c r="M48" s="117">
        <f>SUM(L48-K48)</f>
        <v>84.990000000000009</v>
      </c>
      <c r="N48" s="119">
        <f>SUM(L48/K48)-1</f>
        <v>0.26150769230769244</v>
      </c>
      <c r="O48" s="118">
        <v>434.59</v>
      </c>
      <c r="P48" s="117">
        <f t="shared" si="20"/>
        <v>24.599999999999966</v>
      </c>
      <c r="Q48" s="119">
        <f t="shared" si="21"/>
        <v>6.0001463450327863E-2</v>
      </c>
      <c r="R48" s="148">
        <v>434.59</v>
      </c>
      <c r="S48" s="123" t="s">
        <v>254</v>
      </c>
      <c r="T48" s="121" t="s">
        <v>315</v>
      </c>
    </row>
    <row r="49" spans="1:21" s="17" customFormat="1" ht="25.5" outlineLevel="2" x14ac:dyDescent="0.2">
      <c r="A49" s="168">
        <v>526</v>
      </c>
      <c r="B49" s="167" t="s">
        <v>5</v>
      </c>
      <c r="C49" s="167" t="s">
        <v>6</v>
      </c>
      <c r="D49" s="159" t="s">
        <v>67</v>
      </c>
      <c r="E49" s="168" t="s">
        <v>70</v>
      </c>
      <c r="F49" s="160" t="s">
        <v>310</v>
      </c>
      <c r="G49" s="160">
        <v>14</v>
      </c>
      <c r="H49" s="160"/>
      <c r="I49" s="160">
        <v>248307</v>
      </c>
      <c r="J49" s="160"/>
      <c r="K49" s="161"/>
      <c r="L49" s="148"/>
      <c r="M49" s="161"/>
      <c r="N49" s="162"/>
      <c r="O49" s="148"/>
      <c r="P49" s="161"/>
      <c r="Q49" s="162"/>
      <c r="R49" s="148">
        <v>524.61</v>
      </c>
      <c r="S49" s="163" t="s">
        <v>711</v>
      </c>
      <c r="T49" s="164" t="s">
        <v>328</v>
      </c>
    </row>
    <row r="50" spans="1:21" s="19" customFormat="1" ht="1.1499999999999999" customHeight="1" outlineLevel="1" x14ac:dyDescent="0.2">
      <c r="A50" s="104" t="s">
        <v>400</v>
      </c>
      <c r="B50" s="105"/>
      <c r="C50" s="105"/>
      <c r="D50" s="106"/>
      <c r="E50" s="107"/>
      <c r="F50" s="107"/>
      <c r="G50" s="107"/>
      <c r="H50" s="107"/>
      <c r="I50" s="107"/>
      <c r="J50" s="107"/>
      <c r="K50" s="108"/>
      <c r="L50" s="109"/>
      <c r="M50" s="108"/>
      <c r="N50" s="110"/>
      <c r="O50" s="109"/>
      <c r="P50" s="108"/>
      <c r="Q50" s="110"/>
      <c r="R50" s="149"/>
      <c r="S50" s="105"/>
      <c r="T50" s="112"/>
      <c r="U50" s="19">
        <f>SUBTOTAL(3,U52:U52)</f>
        <v>0</v>
      </c>
    </row>
    <row r="51" spans="1:21" s="19" customFormat="1" ht="25.5" customHeight="1" outlineLevel="1" x14ac:dyDescent="0.2">
      <c r="A51" s="165">
        <v>527</v>
      </c>
      <c r="B51" s="166" t="s">
        <v>5</v>
      </c>
      <c r="C51" s="166" t="s">
        <v>6</v>
      </c>
      <c r="D51" s="159" t="s">
        <v>66</v>
      </c>
      <c r="E51" s="160" t="s">
        <v>70</v>
      </c>
      <c r="F51" s="160" t="s">
        <v>79</v>
      </c>
      <c r="G51" s="160">
        <v>14</v>
      </c>
      <c r="H51" s="160"/>
      <c r="I51" s="160">
        <v>3363</v>
      </c>
      <c r="J51" s="160"/>
      <c r="K51" s="161"/>
      <c r="L51" s="148"/>
      <c r="M51" s="161"/>
      <c r="N51" s="162"/>
      <c r="O51" s="148"/>
      <c r="P51" s="161"/>
      <c r="Q51" s="162"/>
      <c r="R51" s="148">
        <v>517.5</v>
      </c>
      <c r="S51" s="163"/>
      <c r="T51" s="164" t="s">
        <v>328</v>
      </c>
    </row>
    <row r="52" spans="1:21" s="17" customFormat="1" ht="25.5" outlineLevel="2" x14ac:dyDescent="0.2">
      <c r="A52" s="113">
        <v>527</v>
      </c>
      <c r="B52" s="114" t="s">
        <v>5</v>
      </c>
      <c r="C52" s="114" t="s">
        <v>6</v>
      </c>
      <c r="D52" s="115" t="s">
        <v>66</v>
      </c>
      <c r="E52" s="113" t="s">
        <v>70</v>
      </c>
      <c r="F52" s="113" t="s">
        <v>79</v>
      </c>
      <c r="G52" s="113">
        <v>14</v>
      </c>
      <c r="H52" s="116" t="s">
        <v>74</v>
      </c>
      <c r="I52" s="116">
        <v>3363</v>
      </c>
      <c r="J52" s="116">
        <v>1</v>
      </c>
      <c r="K52" s="117">
        <v>464</v>
      </c>
      <c r="L52" s="118">
        <v>464</v>
      </c>
      <c r="M52" s="117">
        <f>SUM(L52-K52)</f>
        <v>0</v>
      </c>
      <c r="N52" s="119">
        <f>SUM(L52/K52)-1</f>
        <v>0</v>
      </c>
      <c r="O52" s="118">
        <v>459</v>
      </c>
      <c r="P52" s="117">
        <f t="shared" ref="P52" si="22">SUM(O52-L52)</f>
        <v>-5</v>
      </c>
      <c r="Q52" s="119">
        <f t="shared" ref="Q52" si="23">SUM(O52/L52)-1</f>
        <v>-1.0775862068965525E-2</v>
      </c>
      <c r="R52" s="148">
        <v>517.5</v>
      </c>
      <c r="S52" s="123" t="s">
        <v>311</v>
      </c>
      <c r="T52" s="121" t="s">
        <v>314</v>
      </c>
    </row>
    <row r="53" spans="1:21" s="19" customFormat="1" ht="1.1499999999999999" customHeight="1" outlineLevel="1" x14ac:dyDescent="0.2">
      <c r="A53" s="104" t="s">
        <v>399</v>
      </c>
      <c r="B53" s="105"/>
      <c r="C53" s="105"/>
      <c r="D53" s="106"/>
      <c r="E53" s="107"/>
      <c r="F53" s="107"/>
      <c r="G53" s="107"/>
      <c r="H53" s="107"/>
      <c r="I53" s="107"/>
      <c r="J53" s="107"/>
      <c r="K53" s="108"/>
      <c r="L53" s="109"/>
      <c r="M53" s="108"/>
      <c r="N53" s="110"/>
      <c r="O53" s="109"/>
      <c r="P53" s="108"/>
      <c r="Q53" s="110"/>
      <c r="R53" s="149"/>
      <c r="S53" s="105"/>
      <c r="T53" s="112"/>
      <c r="U53" s="19">
        <f>SUBTOTAL(3,U54:U54)</f>
        <v>0</v>
      </c>
    </row>
    <row r="54" spans="1:21" s="17" customFormat="1" ht="38.25" outlineLevel="2" x14ac:dyDescent="0.2">
      <c r="A54" s="113">
        <v>528</v>
      </c>
      <c r="B54" s="114" t="s">
        <v>5</v>
      </c>
      <c r="C54" s="114" t="s">
        <v>6</v>
      </c>
      <c r="D54" s="122" t="s">
        <v>65</v>
      </c>
      <c r="E54" s="113" t="s">
        <v>70</v>
      </c>
      <c r="F54" s="116" t="s">
        <v>652</v>
      </c>
      <c r="G54" s="116">
        <v>16</v>
      </c>
      <c r="H54" s="116" t="s">
        <v>250</v>
      </c>
      <c r="I54" s="116" t="s">
        <v>680</v>
      </c>
      <c r="J54" s="116">
        <v>1</v>
      </c>
      <c r="K54" s="117">
        <v>299.25</v>
      </c>
      <c r="L54" s="118">
        <v>369.9</v>
      </c>
      <c r="M54" s="117">
        <f>SUM(L54-K54)</f>
        <v>70.649999999999977</v>
      </c>
      <c r="N54" s="119">
        <f>SUM(L54/K54)-1</f>
        <v>0.23609022556390968</v>
      </c>
      <c r="O54" s="118">
        <v>392.09</v>
      </c>
      <c r="P54" s="117">
        <f>SUM(O54-L54)</f>
        <v>22.189999999999998</v>
      </c>
      <c r="Q54" s="119">
        <f>SUM(O54/L54)-1</f>
        <v>5.998918626655847E-2</v>
      </c>
      <c r="R54" s="148">
        <v>392.09</v>
      </c>
      <c r="S54" s="123" t="s">
        <v>681</v>
      </c>
      <c r="T54" s="121" t="s">
        <v>263</v>
      </c>
    </row>
    <row r="55" spans="1:21" s="19" customFormat="1" ht="1.1499999999999999" customHeight="1" outlineLevel="1" x14ac:dyDescent="0.2">
      <c r="A55" s="104" t="s">
        <v>398</v>
      </c>
      <c r="B55" s="105"/>
      <c r="C55" s="105"/>
      <c r="D55" s="106"/>
      <c r="E55" s="107"/>
      <c r="F55" s="107"/>
      <c r="G55" s="107"/>
      <c r="H55" s="107"/>
      <c r="I55" s="107"/>
      <c r="J55" s="107"/>
      <c r="K55" s="108"/>
      <c r="L55" s="109"/>
      <c r="M55" s="108"/>
      <c r="N55" s="110"/>
      <c r="O55" s="109"/>
      <c r="P55" s="108"/>
      <c r="Q55" s="110"/>
      <c r="R55" s="149"/>
      <c r="S55" s="105"/>
      <c r="T55" s="112"/>
      <c r="U55" s="19">
        <f>SUBTOTAL(3,U56:U57)</f>
        <v>0</v>
      </c>
    </row>
    <row r="56" spans="1:21" s="17" customFormat="1" ht="25.5" outlineLevel="2" x14ac:dyDescent="0.2">
      <c r="A56" s="113">
        <v>529</v>
      </c>
      <c r="B56" s="114" t="s">
        <v>5</v>
      </c>
      <c r="C56" s="114" t="s">
        <v>6</v>
      </c>
      <c r="D56" s="115" t="s">
        <v>66</v>
      </c>
      <c r="E56" s="113" t="s">
        <v>70</v>
      </c>
      <c r="F56" s="113" t="s">
        <v>80</v>
      </c>
      <c r="G56" s="113">
        <v>14</v>
      </c>
      <c r="H56" s="116" t="s">
        <v>312</v>
      </c>
      <c r="I56" s="116">
        <v>78390</v>
      </c>
      <c r="J56" s="116">
        <v>1</v>
      </c>
      <c r="K56" s="117">
        <v>371</v>
      </c>
      <c r="L56" s="118">
        <v>436</v>
      </c>
      <c r="M56" s="117">
        <f>SUM(L56-K56)</f>
        <v>65</v>
      </c>
      <c r="N56" s="119">
        <f>SUM(L56/K56)-1</f>
        <v>0.17520215633423186</v>
      </c>
      <c r="O56" s="118">
        <v>366</v>
      </c>
      <c r="P56" s="117">
        <f t="shared" ref="P56:P57" si="24">SUM(O56-L56)</f>
        <v>-70</v>
      </c>
      <c r="Q56" s="119">
        <f t="shared" ref="Q56:Q57" si="25">SUM(O56/L56)-1</f>
        <v>-0.16055045871559637</v>
      </c>
      <c r="R56" s="148">
        <v>487.14</v>
      </c>
      <c r="S56" s="123" t="s">
        <v>72</v>
      </c>
      <c r="T56" s="121" t="s">
        <v>314</v>
      </c>
    </row>
    <row r="57" spans="1:21" s="17" customFormat="1" ht="25.5" outlineLevel="2" x14ac:dyDescent="0.2">
      <c r="A57" s="113">
        <v>529</v>
      </c>
      <c r="B57" s="114" t="s">
        <v>5</v>
      </c>
      <c r="C57" s="114" t="s">
        <v>6</v>
      </c>
      <c r="D57" s="115" t="s">
        <v>66</v>
      </c>
      <c r="E57" s="113" t="s">
        <v>70</v>
      </c>
      <c r="F57" s="113" t="s">
        <v>80</v>
      </c>
      <c r="G57" s="113">
        <v>14</v>
      </c>
      <c r="H57" s="116" t="s">
        <v>74</v>
      </c>
      <c r="I57" s="116">
        <v>78390</v>
      </c>
      <c r="J57" s="116">
        <v>1</v>
      </c>
      <c r="K57" s="117">
        <v>371</v>
      </c>
      <c r="L57" s="118">
        <v>436</v>
      </c>
      <c r="M57" s="117">
        <f>SUM(L57-K57)</f>
        <v>65</v>
      </c>
      <c r="N57" s="119">
        <f>SUM(L57/K57)-1</f>
        <v>0.17520215633423186</v>
      </c>
      <c r="O57" s="118">
        <v>366</v>
      </c>
      <c r="P57" s="117">
        <f t="shared" si="24"/>
        <v>-70</v>
      </c>
      <c r="Q57" s="119">
        <f t="shared" si="25"/>
        <v>-0.16055045871559637</v>
      </c>
      <c r="R57" s="148">
        <v>487.14</v>
      </c>
      <c r="S57" s="123" t="s">
        <v>72</v>
      </c>
      <c r="T57" s="121" t="s">
        <v>328</v>
      </c>
    </row>
    <row r="58" spans="1:21" s="19" customFormat="1" ht="1.1499999999999999" customHeight="1" outlineLevel="1" x14ac:dyDescent="0.2">
      <c r="A58" s="104" t="s">
        <v>397</v>
      </c>
      <c r="B58" s="105"/>
      <c r="C58" s="105"/>
      <c r="D58" s="106"/>
      <c r="E58" s="107"/>
      <c r="F58" s="107"/>
      <c r="G58" s="107"/>
      <c r="H58" s="107"/>
      <c r="I58" s="107"/>
      <c r="J58" s="107"/>
      <c r="K58" s="108"/>
      <c r="L58" s="109"/>
      <c r="M58" s="108"/>
      <c r="N58" s="110"/>
      <c r="O58" s="109"/>
      <c r="P58" s="108"/>
      <c r="Q58" s="110"/>
      <c r="R58" s="149"/>
      <c r="S58" s="105"/>
      <c r="T58" s="112"/>
      <c r="U58" s="19">
        <f>SUBTOTAL(3,U59:U61)</f>
        <v>0</v>
      </c>
    </row>
    <row r="59" spans="1:21" s="17" customFormat="1" ht="25.5" outlineLevel="2" x14ac:dyDescent="0.2">
      <c r="A59" s="113">
        <v>530</v>
      </c>
      <c r="B59" s="114" t="s">
        <v>5</v>
      </c>
      <c r="C59" s="114" t="s">
        <v>6</v>
      </c>
      <c r="D59" s="122" t="s">
        <v>65</v>
      </c>
      <c r="E59" s="113" t="s">
        <v>70</v>
      </c>
      <c r="F59" s="116" t="s">
        <v>249</v>
      </c>
      <c r="G59" s="116">
        <v>16</v>
      </c>
      <c r="H59" s="116" t="s">
        <v>250</v>
      </c>
      <c r="I59" s="116">
        <v>138179739</v>
      </c>
      <c r="J59" s="116">
        <v>1</v>
      </c>
      <c r="K59" s="117">
        <v>265.58</v>
      </c>
      <c r="L59" s="118">
        <v>301.93</v>
      </c>
      <c r="M59" s="117">
        <f>SUM(L59-K59)</f>
        <v>36.350000000000023</v>
      </c>
      <c r="N59" s="119">
        <f>SUM(L59/K59)-1</f>
        <v>0.13687024625348299</v>
      </c>
      <c r="O59" s="118">
        <v>360</v>
      </c>
      <c r="P59" s="117">
        <f t="shared" ref="P59:P61" si="26">SUM(O59-L59)</f>
        <v>58.069999999999993</v>
      </c>
      <c r="Q59" s="119">
        <f t="shared" ref="Q59:Q61" si="27">SUM(O59/L59)-1</f>
        <v>0.19232934786208711</v>
      </c>
      <c r="R59" s="148">
        <v>360</v>
      </c>
      <c r="S59" s="123"/>
      <c r="T59" s="121" t="s">
        <v>263</v>
      </c>
    </row>
    <row r="60" spans="1:21" s="17" customFormat="1" ht="25.5" outlineLevel="2" x14ac:dyDescent="0.2">
      <c r="A60" s="168">
        <v>530</v>
      </c>
      <c r="B60" s="167" t="s">
        <v>5</v>
      </c>
      <c r="C60" s="167" t="s">
        <v>6</v>
      </c>
      <c r="D60" s="159"/>
      <c r="E60" s="168" t="s">
        <v>70</v>
      </c>
      <c r="F60" s="160" t="s">
        <v>80</v>
      </c>
      <c r="G60" s="160">
        <v>16</v>
      </c>
      <c r="H60" s="160"/>
      <c r="I60" s="160">
        <v>67042</v>
      </c>
      <c r="J60" s="160"/>
      <c r="K60" s="161"/>
      <c r="L60" s="148"/>
      <c r="M60" s="161"/>
      <c r="N60" s="162"/>
      <c r="O60" s="148"/>
      <c r="P60" s="161"/>
      <c r="Q60" s="162"/>
      <c r="R60" s="148">
        <v>504.79</v>
      </c>
      <c r="S60" s="163"/>
      <c r="T60" s="164" t="s">
        <v>328</v>
      </c>
    </row>
    <row r="61" spans="1:21" s="17" customFormat="1" ht="25.5" outlineLevel="2" x14ac:dyDescent="0.2">
      <c r="A61" s="113">
        <v>530</v>
      </c>
      <c r="B61" s="114" t="s">
        <v>5</v>
      </c>
      <c r="C61" s="114" t="s">
        <v>6</v>
      </c>
      <c r="D61" s="122" t="s">
        <v>65</v>
      </c>
      <c r="E61" s="113" t="s">
        <v>70</v>
      </c>
      <c r="F61" s="116"/>
      <c r="G61" s="116">
        <v>16</v>
      </c>
      <c r="H61" s="116" t="s">
        <v>250</v>
      </c>
      <c r="I61" s="116">
        <v>138179737</v>
      </c>
      <c r="J61" s="116">
        <v>2</v>
      </c>
      <c r="K61" s="117">
        <v>285</v>
      </c>
      <c r="L61" s="118">
        <v>361.61</v>
      </c>
      <c r="M61" s="117">
        <f>SUM(L61-K61)</f>
        <v>76.610000000000014</v>
      </c>
      <c r="N61" s="119">
        <f>SUM(L61/K61)-1</f>
        <v>0.26880701754385972</v>
      </c>
      <c r="O61" s="118">
        <v>399</v>
      </c>
      <c r="P61" s="117">
        <f t="shared" si="26"/>
        <v>37.389999999999986</v>
      </c>
      <c r="Q61" s="119">
        <f t="shared" si="27"/>
        <v>0.10339868919554207</v>
      </c>
      <c r="R61" s="148">
        <v>399</v>
      </c>
      <c r="S61" s="123" t="s">
        <v>252</v>
      </c>
      <c r="T61" s="121" t="s">
        <v>315</v>
      </c>
    </row>
    <row r="62" spans="1:21" s="19" customFormat="1" ht="1.1499999999999999" customHeight="1" outlineLevel="1" x14ac:dyDescent="0.2">
      <c r="A62" s="104" t="s">
        <v>396</v>
      </c>
      <c r="B62" s="105"/>
      <c r="C62" s="105"/>
      <c r="D62" s="106"/>
      <c r="E62" s="107"/>
      <c r="F62" s="107"/>
      <c r="G62" s="107"/>
      <c r="H62" s="107"/>
      <c r="I62" s="107"/>
      <c r="J62" s="107"/>
      <c r="K62" s="108"/>
      <c r="L62" s="109"/>
      <c r="M62" s="108"/>
      <c r="N62" s="110"/>
      <c r="O62" s="109"/>
      <c r="P62" s="108"/>
      <c r="Q62" s="110"/>
      <c r="R62" s="149"/>
      <c r="S62" s="105"/>
      <c r="T62" s="112"/>
      <c r="U62" s="19">
        <f>SUBTOTAL(3,U63:U63)</f>
        <v>0</v>
      </c>
    </row>
    <row r="63" spans="1:21" s="17" customFormat="1" ht="25.5" outlineLevel="2" x14ac:dyDescent="0.2">
      <c r="A63" s="113">
        <v>531</v>
      </c>
      <c r="B63" s="114" t="s">
        <v>5</v>
      </c>
      <c r="C63" s="114" t="s">
        <v>6</v>
      </c>
      <c r="D63" s="122" t="s">
        <v>65</v>
      </c>
      <c r="E63" s="113" t="s">
        <v>70</v>
      </c>
      <c r="F63" s="116" t="s">
        <v>247</v>
      </c>
      <c r="G63" s="113">
        <v>14</v>
      </c>
      <c r="H63" s="116" t="s">
        <v>74</v>
      </c>
      <c r="I63" s="116">
        <v>138802674</v>
      </c>
      <c r="J63" s="116">
        <v>1</v>
      </c>
      <c r="K63" s="117">
        <v>342.3</v>
      </c>
      <c r="L63" s="118">
        <v>409.56</v>
      </c>
      <c r="M63" s="117">
        <f>SUM(L63-K63)</f>
        <v>67.259999999999991</v>
      </c>
      <c r="N63" s="119">
        <f>SUM(L63/K63)-1</f>
        <v>0.19649430324276951</v>
      </c>
      <c r="O63" s="118">
        <v>434.13</v>
      </c>
      <c r="P63" s="117">
        <f>SUM(O63-L63)</f>
        <v>24.569999999999993</v>
      </c>
      <c r="Q63" s="119">
        <f>SUM(O63/L63)-1</f>
        <v>5.9991210079109347E-2</v>
      </c>
      <c r="R63" s="148">
        <v>434.13</v>
      </c>
      <c r="S63" s="123" t="s">
        <v>708</v>
      </c>
      <c r="T63" s="121" t="s">
        <v>263</v>
      </c>
    </row>
    <row r="64" spans="1:21" s="19" customFormat="1" ht="1.1499999999999999" customHeight="1" outlineLevel="1" x14ac:dyDescent="0.2">
      <c r="A64" s="104" t="s">
        <v>395</v>
      </c>
      <c r="B64" s="105"/>
      <c r="C64" s="105"/>
      <c r="D64" s="106"/>
      <c r="E64" s="107"/>
      <c r="F64" s="107"/>
      <c r="G64" s="107"/>
      <c r="H64" s="107"/>
      <c r="I64" s="107"/>
      <c r="J64" s="107"/>
      <c r="K64" s="108"/>
      <c r="L64" s="109"/>
      <c r="M64" s="108"/>
      <c r="N64" s="110"/>
      <c r="O64" s="109"/>
      <c r="P64" s="108"/>
      <c r="Q64" s="110"/>
      <c r="R64" s="149"/>
      <c r="S64" s="105"/>
      <c r="T64" s="112"/>
      <c r="U64" s="19">
        <f>SUBTOTAL(3,U65:U66)</f>
        <v>0</v>
      </c>
    </row>
    <row r="65" spans="1:21" s="17" customFormat="1" ht="25.5" outlineLevel="2" x14ac:dyDescent="0.2">
      <c r="A65" s="113">
        <v>532</v>
      </c>
      <c r="B65" s="114" t="s">
        <v>5</v>
      </c>
      <c r="C65" s="114" t="s">
        <v>6</v>
      </c>
      <c r="D65" s="122" t="s">
        <v>65</v>
      </c>
      <c r="E65" s="113" t="s">
        <v>70</v>
      </c>
      <c r="F65" s="116" t="s">
        <v>249</v>
      </c>
      <c r="G65" s="116">
        <v>16</v>
      </c>
      <c r="H65" s="116" t="s">
        <v>250</v>
      </c>
      <c r="I65" s="116">
        <v>138179739</v>
      </c>
      <c r="J65" s="116">
        <v>1</v>
      </c>
      <c r="K65" s="117">
        <v>265.58</v>
      </c>
      <c r="L65" s="118">
        <v>301.93</v>
      </c>
      <c r="M65" s="117">
        <f>SUM(L65-K65)</f>
        <v>36.350000000000023</v>
      </c>
      <c r="N65" s="119">
        <f>SUM(L65/K65)-1</f>
        <v>0.13687024625348299</v>
      </c>
      <c r="O65" s="118">
        <v>360</v>
      </c>
      <c r="P65" s="117">
        <f t="shared" ref="P65:P66" si="28">SUM(O65-L65)</f>
        <v>58.069999999999993</v>
      </c>
      <c r="Q65" s="119">
        <f t="shared" ref="Q65:Q66" si="29">SUM(O65/L65)-1</f>
        <v>0.19232934786208711</v>
      </c>
      <c r="R65" s="148">
        <v>360</v>
      </c>
      <c r="S65" s="123"/>
      <c r="T65" s="121" t="s">
        <v>263</v>
      </c>
    </row>
    <row r="66" spans="1:21" s="17" customFormat="1" ht="25.5" outlineLevel="2" x14ac:dyDescent="0.2">
      <c r="A66" s="113">
        <v>532</v>
      </c>
      <c r="B66" s="114" t="s">
        <v>5</v>
      </c>
      <c r="C66" s="114" t="s">
        <v>6</v>
      </c>
      <c r="D66" s="122" t="s">
        <v>65</v>
      </c>
      <c r="E66" s="113" t="s">
        <v>70</v>
      </c>
      <c r="F66" s="116"/>
      <c r="G66" s="116">
        <v>16</v>
      </c>
      <c r="H66" s="116" t="s">
        <v>250</v>
      </c>
      <c r="I66" s="116">
        <v>138179739</v>
      </c>
      <c r="J66" s="116">
        <v>1</v>
      </c>
      <c r="K66" s="117">
        <v>260</v>
      </c>
      <c r="L66" s="118">
        <v>301.93</v>
      </c>
      <c r="M66" s="117">
        <f>SUM(L66-K66)</f>
        <v>41.930000000000007</v>
      </c>
      <c r="N66" s="119">
        <f>SUM(L66/K66)-1</f>
        <v>0.16126923076923072</v>
      </c>
      <c r="O66" s="118">
        <v>360</v>
      </c>
      <c r="P66" s="117">
        <f t="shared" si="28"/>
        <v>58.069999999999993</v>
      </c>
      <c r="Q66" s="119">
        <f t="shared" si="29"/>
        <v>0.19232934786208711</v>
      </c>
      <c r="R66" s="148">
        <v>360</v>
      </c>
      <c r="S66" s="123" t="s">
        <v>251</v>
      </c>
      <c r="T66" s="121" t="s">
        <v>315</v>
      </c>
    </row>
    <row r="67" spans="1:21" s="19" customFormat="1" ht="1.1499999999999999" customHeight="1" outlineLevel="1" x14ac:dyDescent="0.2">
      <c r="A67" s="104" t="s">
        <v>394</v>
      </c>
      <c r="B67" s="105"/>
      <c r="C67" s="105"/>
      <c r="D67" s="106"/>
      <c r="E67" s="107"/>
      <c r="F67" s="107"/>
      <c r="G67" s="107"/>
      <c r="H67" s="107"/>
      <c r="I67" s="107"/>
      <c r="J67" s="107"/>
      <c r="K67" s="108"/>
      <c r="L67" s="109"/>
      <c r="M67" s="108"/>
      <c r="N67" s="110"/>
      <c r="O67" s="109"/>
      <c r="P67" s="108"/>
      <c r="Q67" s="110"/>
      <c r="R67" s="149"/>
      <c r="S67" s="105"/>
      <c r="T67" s="112"/>
      <c r="U67" s="19">
        <f>SUBTOTAL(3,U68:U68)</f>
        <v>0</v>
      </c>
    </row>
    <row r="68" spans="1:21" s="17" customFormat="1" ht="25.5" outlineLevel="2" x14ac:dyDescent="0.2">
      <c r="A68" s="113">
        <v>533</v>
      </c>
      <c r="B68" s="114" t="s">
        <v>5</v>
      </c>
      <c r="C68" s="114" t="s">
        <v>6</v>
      </c>
      <c r="D68" s="115" t="s">
        <v>66</v>
      </c>
      <c r="E68" s="113" t="s">
        <v>70</v>
      </c>
      <c r="F68" s="113" t="s">
        <v>80</v>
      </c>
      <c r="G68" s="113">
        <v>16</v>
      </c>
      <c r="H68" s="116" t="s">
        <v>250</v>
      </c>
      <c r="I68" s="116">
        <v>67042</v>
      </c>
      <c r="J68" s="116">
        <v>1</v>
      </c>
      <c r="K68" s="117">
        <v>371</v>
      </c>
      <c r="L68" s="118">
        <v>452</v>
      </c>
      <c r="M68" s="117">
        <f>SUM(L68-K68)</f>
        <v>81</v>
      </c>
      <c r="N68" s="119">
        <f>SUM(L68/K68)-1</f>
        <v>0.21832884097035032</v>
      </c>
      <c r="O68" s="118">
        <v>366</v>
      </c>
      <c r="P68" s="117">
        <f t="shared" ref="P68" si="30">SUM(O68-L68)</f>
        <v>-86</v>
      </c>
      <c r="Q68" s="119">
        <f t="shared" ref="Q68" si="31">SUM(O68/L68)-1</f>
        <v>-0.19026548672566368</v>
      </c>
      <c r="R68" s="148">
        <v>504.79</v>
      </c>
      <c r="S68" s="123" t="s">
        <v>72</v>
      </c>
      <c r="T68" s="121" t="s">
        <v>314</v>
      </c>
    </row>
    <row r="69" spans="1:21" s="19" customFormat="1" ht="1.1499999999999999" customHeight="1" outlineLevel="1" x14ac:dyDescent="0.2">
      <c r="A69" s="104" t="s">
        <v>393</v>
      </c>
      <c r="B69" s="105"/>
      <c r="C69" s="105"/>
      <c r="D69" s="106"/>
      <c r="E69" s="107"/>
      <c r="F69" s="107"/>
      <c r="G69" s="107"/>
      <c r="H69" s="107"/>
      <c r="I69" s="107"/>
      <c r="J69" s="107"/>
      <c r="K69" s="108"/>
      <c r="L69" s="109"/>
      <c r="M69" s="108"/>
      <c r="N69" s="110"/>
      <c r="O69" s="109"/>
      <c r="P69" s="108"/>
      <c r="Q69" s="110"/>
      <c r="R69" s="149"/>
      <c r="S69" s="105"/>
      <c r="T69" s="112"/>
      <c r="U69" s="19">
        <f>SUBTOTAL(3,U70:U70)</f>
        <v>0</v>
      </c>
    </row>
    <row r="70" spans="1:21" s="17" customFormat="1" ht="25.5" outlineLevel="2" x14ac:dyDescent="0.2">
      <c r="A70" s="113">
        <v>534</v>
      </c>
      <c r="B70" s="114" t="s">
        <v>5</v>
      </c>
      <c r="C70" s="114" t="s">
        <v>6</v>
      </c>
      <c r="D70" s="122" t="s">
        <v>65</v>
      </c>
      <c r="E70" s="113" t="s">
        <v>70</v>
      </c>
      <c r="F70" s="116" t="s">
        <v>245</v>
      </c>
      <c r="G70" s="116">
        <v>16</v>
      </c>
      <c r="H70" s="116" t="s">
        <v>250</v>
      </c>
      <c r="I70" s="116">
        <v>138179737</v>
      </c>
      <c r="J70" s="116">
        <v>1</v>
      </c>
      <c r="K70" s="117">
        <v>299.25</v>
      </c>
      <c r="L70" s="118">
        <v>361.61</v>
      </c>
      <c r="M70" s="117">
        <f>SUM(L70-K70)</f>
        <v>62.360000000000014</v>
      </c>
      <c r="N70" s="119">
        <f>SUM(L70/K70)-1</f>
        <v>0.20838763575605679</v>
      </c>
      <c r="O70" s="118">
        <v>399</v>
      </c>
      <c r="P70" s="117">
        <f>SUM(O70-L70)</f>
        <v>37.389999999999986</v>
      </c>
      <c r="Q70" s="119">
        <f>SUM(O70/L70)-1</f>
        <v>0.10339868919554207</v>
      </c>
      <c r="R70" s="148">
        <v>399</v>
      </c>
      <c r="S70" s="123"/>
      <c r="T70" s="121" t="s">
        <v>263</v>
      </c>
    </row>
    <row r="71" spans="1:21" s="19" customFormat="1" ht="1.1499999999999999" customHeight="1" outlineLevel="1" x14ac:dyDescent="0.2">
      <c r="A71" s="104" t="s">
        <v>392</v>
      </c>
      <c r="B71" s="105"/>
      <c r="C71" s="105"/>
      <c r="D71" s="106"/>
      <c r="E71" s="107"/>
      <c r="F71" s="107"/>
      <c r="G71" s="107"/>
      <c r="H71" s="107"/>
      <c r="I71" s="107"/>
      <c r="J71" s="107"/>
      <c r="K71" s="108"/>
      <c r="L71" s="109"/>
      <c r="M71" s="108"/>
      <c r="N71" s="110"/>
      <c r="O71" s="109"/>
      <c r="P71" s="108"/>
      <c r="Q71" s="110"/>
      <c r="R71" s="149"/>
      <c r="S71" s="105"/>
      <c r="T71" s="112"/>
      <c r="U71" s="19">
        <f>SUBTOTAL(3,U72:U72)</f>
        <v>0</v>
      </c>
    </row>
    <row r="72" spans="1:21" s="17" customFormat="1" ht="25.5" outlineLevel="2" x14ac:dyDescent="0.2">
      <c r="A72" s="113">
        <v>535</v>
      </c>
      <c r="B72" s="114" t="s">
        <v>5</v>
      </c>
      <c r="C72" s="114" t="s">
        <v>6</v>
      </c>
      <c r="D72" s="122" t="s">
        <v>65</v>
      </c>
      <c r="E72" s="113" t="s">
        <v>70</v>
      </c>
      <c r="F72" s="116" t="s">
        <v>247</v>
      </c>
      <c r="G72" s="113">
        <v>16</v>
      </c>
      <c r="H72" s="116" t="s">
        <v>250</v>
      </c>
      <c r="I72" s="116">
        <v>138179674</v>
      </c>
      <c r="J72" s="116">
        <v>1</v>
      </c>
      <c r="K72" s="117">
        <v>344.8</v>
      </c>
      <c r="L72" s="118">
        <v>409.99</v>
      </c>
      <c r="M72" s="117">
        <f>SUM(L72-K72)</f>
        <v>65.19</v>
      </c>
      <c r="N72" s="119">
        <f>SUM(L72/K72)-1</f>
        <v>0.1890661252900232</v>
      </c>
      <c r="O72" s="118">
        <v>434.59</v>
      </c>
      <c r="P72" s="117">
        <f>SUM(O72-L72)</f>
        <v>24.599999999999966</v>
      </c>
      <c r="Q72" s="119">
        <f>SUM(O72/L72)-1</f>
        <v>6.0001463450327863E-2</v>
      </c>
      <c r="R72" s="148">
        <v>434.59</v>
      </c>
      <c r="S72" s="114"/>
      <c r="T72" s="121" t="s">
        <v>263</v>
      </c>
    </row>
    <row r="73" spans="1:21" s="19" customFormat="1" ht="1.1499999999999999" customHeight="1" outlineLevel="1" x14ac:dyDescent="0.2">
      <c r="A73" s="104" t="s">
        <v>391</v>
      </c>
      <c r="B73" s="105"/>
      <c r="C73" s="105"/>
      <c r="D73" s="106"/>
      <c r="E73" s="107"/>
      <c r="F73" s="107"/>
      <c r="G73" s="107"/>
      <c r="H73" s="107"/>
      <c r="I73" s="107"/>
      <c r="J73" s="107"/>
      <c r="K73" s="108"/>
      <c r="L73" s="109"/>
      <c r="M73" s="108"/>
      <c r="N73" s="110"/>
      <c r="O73" s="109"/>
      <c r="P73" s="108"/>
      <c r="Q73" s="110"/>
      <c r="R73" s="149"/>
      <c r="S73" s="105"/>
      <c r="T73" s="112"/>
      <c r="U73" s="19">
        <f>SUBTOTAL(3,U74:U75)</f>
        <v>0</v>
      </c>
    </row>
    <row r="74" spans="1:21" s="17" customFormat="1" ht="25.5" outlineLevel="2" x14ac:dyDescent="0.2">
      <c r="A74" s="113">
        <v>536</v>
      </c>
      <c r="B74" s="114" t="s">
        <v>5</v>
      </c>
      <c r="C74" s="114" t="s">
        <v>6</v>
      </c>
      <c r="D74" s="122" t="s">
        <v>65</v>
      </c>
      <c r="E74" s="113" t="s">
        <v>70</v>
      </c>
      <c r="F74" s="116" t="s">
        <v>245</v>
      </c>
      <c r="G74" s="116">
        <v>16</v>
      </c>
      <c r="H74" s="116" t="s">
        <v>250</v>
      </c>
      <c r="I74" s="116">
        <v>138179737</v>
      </c>
      <c r="J74" s="116">
        <v>1</v>
      </c>
      <c r="K74" s="117">
        <v>299.25</v>
      </c>
      <c r="L74" s="118">
        <v>361.61</v>
      </c>
      <c r="M74" s="117">
        <f>SUM(L74-K74)</f>
        <v>62.360000000000014</v>
      </c>
      <c r="N74" s="119">
        <f>SUM(L74/K74)-1</f>
        <v>0.20838763575605679</v>
      </c>
      <c r="O74" s="118">
        <v>399</v>
      </c>
      <c r="P74" s="117">
        <f t="shared" ref="P74:P75" si="32">SUM(O74-L74)</f>
        <v>37.389999999999986</v>
      </c>
      <c r="Q74" s="119">
        <f t="shared" ref="Q74:Q75" si="33">SUM(O74/L74)-1</f>
        <v>0.10339868919554207</v>
      </c>
      <c r="R74" s="148">
        <v>399</v>
      </c>
      <c r="S74" s="123"/>
      <c r="T74" s="121" t="s">
        <v>263</v>
      </c>
    </row>
    <row r="75" spans="1:21" s="17" customFormat="1" ht="25.5" outlineLevel="2" x14ac:dyDescent="0.2">
      <c r="A75" s="113">
        <v>536</v>
      </c>
      <c r="B75" s="114" t="s">
        <v>5</v>
      </c>
      <c r="C75" s="114" t="s">
        <v>6</v>
      </c>
      <c r="D75" s="122" t="s">
        <v>67</v>
      </c>
      <c r="E75" s="113" t="s">
        <v>70</v>
      </c>
      <c r="F75" s="116" t="s">
        <v>310</v>
      </c>
      <c r="G75" s="116">
        <v>16</v>
      </c>
      <c r="H75" s="116" t="s">
        <v>250</v>
      </c>
      <c r="I75" s="116">
        <v>248324</v>
      </c>
      <c r="J75" s="116">
        <v>2</v>
      </c>
      <c r="K75" s="117">
        <v>341.4</v>
      </c>
      <c r="L75" s="118">
        <v>350.48</v>
      </c>
      <c r="M75" s="117">
        <f>SUM(L75-K75)</f>
        <v>9.0800000000000409</v>
      </c>
      <c r="N75" s="119">
        <f>SUM(L75/K75)-1</f>
        <v>2.6596367896895234E-2</v>
      </c>
      <c r="O75" s="118">
        <v>420.88</v>
      </c>
      <c r="P75" s="117">
        <f t="shared" si="32"/>
        <v>70.399999999999977</v>
      </c>
      <c r="Q75" s="119">
        <f t="shared" si="33"/>
        <v>0.20086738187628383</v>
      </c>
      <c r="R75" s="148">
        <v>537.98</v>
      </c>
      <c r="S75" s="123" t="s">
        <v>711</v>
      </c>
      <c r="T75" s="121" t="s">
        <v>314</v>
      </c>
    </row>
    <row r="76" spans="1:21" s="20" customFormat="1" ht="1.1499999999999999" customHeight="1" outlineLevel="1" x14ac:dyDescent="0.2">
      <c r="A76" s="104" t="s">
        <v>390</v>
      </c>
      <c r="B76" s="105"/>
      <c r="C76" s="105"/>
      <c r="D76" s="106"/>
      <c r="E76" s="107"/>
      <c r="F76" s="107"/>
      <c r="G76" s="107"/>
      <c r="H76" s="107"/>
      <c r="I76" s="107"/>
      <c r="J76" s="107"/>
      <c r="K76" s="108"/>
      <c r="L76" s="109"/>
      <c r="M76" s="108"/>
      <c r="N76" s="110"/>
      <c r="O76" s="109"/>
      <c r="P76" s="108"/>
      <c r="Q76" s="110"/>
      <c r="R76" s="149"/>
      <c r="S76" s="105"/>
      <c r="T76" s="112"/>
      <c r="U76" s="20">
        <f>SUBTOTAL(3,U77:U78)</f>
        <v>0</v>
      </c>
    </row>
    <row r="77" spans="1:21" ht="25.5" outlineLevel="2" x14ac:dyDescent="0.2">
      <c r="A77" s="113">
        <v>537</v>
      </c>
      <c r="B77" s="114" t="s">
        <v>5</v>
      </c>
      <c r="C77" s="114" t="s">
        <v>60</v>
      </c>
      <c r="D77" s="122" t="s">
        <v>65</v>
      </c>
      <c r="E77" s="113" t="s">
        <v>69</v>
      </c>
      <c r="F77" s="116" t="s">
        <v>158</v>
      </c>
      <c r="G77" s="113">
        <v>14</v>
      </c>
      <c r="H77" s="116" t="s">
        <v>74</v>
      </c>
      <c r="I77" s="116">
        <v>138948265</v>
      </c>
      <c r="J77" s="116">
        <v>1</v>
      </c>
      <c r="K77" s="117">
        <v>299.25</v>
      </c>
      <c r="L77" s="118">
        <v>369.95</v>
      </c>
      <c r="M77" s="117">
        <f>SUM(L77-K77)</f>
        <v>70.699999999999989</v>
      </c>
      <c r="N77" s="119">
        <f>SUM(L77/K77)-1</f>
        <v>0.23625730994152039</v>
      </c>
      <c r="O77" s="118">
        <v>392.15</v>
      </c>
      <c r="P77" s="117">
        <f t="shared" ref="P77:P78" si="34">SUM(O77-L77)</f>
        <v>22.199999999999989</v>
      </c>
      <c r="Q77" s="119">
        <f t="shared" ref="Q77:Q78" si="35">SUM(O77/L77)-1</f>
        <v>6.0008109203946391E-2</v>
      </c>
      <c r="R77" s="148">
        <v>392.15</v>
      </c>
      <c r="S77" s="114"/>
      <c r="T77" s="121" t="s">
        <v>263</v>
      </c>
    </row>
    <row r="78" spans="1:21" ht="25.5" outlineLevel="2" x14ac:dyDescent="0.2">
      <c r="A78" s="113">
        <v>537</v>
      </c>
      <c r="B78" s="114" t="s">
        <v>5</v>
      </c>
      <c r="C78" s="114" t="s">
        <v>60</v>
      </c>
      <c r="D78" s="122" t="s">
        <v>65</v>
      </c>
      <c r="E78" s="113" t="s">
        <v>69</v>
      </c>
      <c r="F78" s="116" t="s">
        <v>158</v>
      </c>
      <c r="G78" s="113">
        <v>14</v>
      </c>
      <c r="H78" s="116" t="s">
        <v>74</v>
      </c>
      <c r="I78" s="116">
        <v>138948265</v>
      </c>
      <c r="J78" s="116">
        <v>1</v>
      </c>
      <c r="K78" s="117">
        <v>299.25</v>
      </c>
      <c r="L78" s="118">
        <v>369.95</v>
      </c>
      <c r="M78" s="117">
        <f>SUM(L78-K78)</f>
        <v>70.699999999999989</v>
      </c>
      <c r="N78" s="119">
        <f>SUM(L78/K78)-1</f>
        <v>0.23625730994152039</v>
      </c>
      <c r="O78" s="118">
        <v>392.15</v>
      </c>
      <c r="P78" s="117">
        <f t="shared" si="34"/>
        <v>22.199999999999989</v>
      </c>
      <c r="Q78" s="119">
        <f t="shared" si="35"/>
        <v>6.0008109203946391E-2</v>
      </c>
      <c r="R78" s="148">
        <v>392.15</v>
      </c>
      <c r="S78" s="114" t="s">
        <v>9</v>
      </c>
      <c r="T78" s="121" t="s">
        <v>315</v>
      </c>
    </row>
    <row r="79" spans="1:21" s="20" customFormat="1" ht="1.1499999999999999" customHeight="1" outlineLevel="1" x14ac:dyDescent="0.2">
      <c r="A79" s="104" t="s">
        <v>389</v>
      </c>
      <c r="B79" s="105"/>
      <c r="C79" s="105"/>
      <c r="D79" s="106"/>
      <c r="E79" s="107"/>
      <c r="F79" s="107"/>
      <c r="G79" s="107"/>
      <c r="H79" s="107"/>
      <c r="I79" s="107"/>
      <c r="J79" s="107"/>
      <c r="K79" s="108"/>
      <c r="L79" s="109"/>
      <c r="M79" s="108"/>
      <c r="N79" s="110"/>
      <c r="O79" s="109"/>
      <c r="P79" s="108"/>
      <c r="Q79" s="110"/>
      <c r="R79" s="149"/>
      <c r="S79" s="105"/>
      <c r="T79" s="112"/>
      <c r="U79" s="20">
        <f>SUBTOTAL(3,U80:U80)</f>
        <v>0</v>
      </c>
    </row>
    <row r="80" spans="1:21" ht="25.5" outlineLevel="2" x14ac:dyDescent="0.2">
      <c r="A80" s="113">
        <v>538</v>
      </c>
      <c r="B80" s="114" t="s">
        <v>5</v>
      </c>
      <c r="C80" s="114" t="s">
        <v>60</v>
      </c>
      <c r="D80" s="122" t="s">
        <v>65</v>
      </c>
      <c r="E80" s="113" t="s">
        <v>69</v>
      </c>
      <c r="F80" s="116" t="s">
        <v>158</v>
      </c>
      <c r="G80" s="116">
        <v>14</v>
      </c>
      <c r="H80" s="116" t="s">
        <v>74</v>
      </c>
      <c r="I80" s="116">
        <v>138948265</v>
      </c>
      <c r="J80" s="116">
        <v>1</v>
      </c>
      <c r="K80" s="117">
        <v>299.25</v>
      </c>
      <c r="L80" s="118">
        <v>369.95</v>
      </c>
      <c r="M80" s="117">
        <f>SUM(L80-K80)</f>
        <v>70.699999999999989</v>
      </c>
      <c r="N80" s="119">
        <f>SUM(L80/K80)-1</f>
        <v>0.23625730994152039</v>
      </c>
      <c r="O80" s="118">
        <v>392.15</v>
      </c>
      <c r="P80" s="117">
        <f>SUM(O80-L80)</f>
        <v>22.199999999999989</v>
      </c>
      <c r="Q80" s="119">
        <f>SUM(O80/L80)-1</f>
        <v>6.0008109203946391E-2</v>
      </c>
      <c r="R80" s="148">
        <v>392.15</v>
      </c>
      <c r="S80" s="123"/>
      <c r="T80" s="121" t="s">
        <v>263</v>
      </c>
    </row>
    <row r="81" spans="1:21" s="20" customFormat="1" ht="1.1499999999999999" customHeight="1" outlineLevel="1" x14ac:dyDescent="0.2">
      <c r="A81" s="104" t="s">
        <v>388</v>
      </c>
      <c r="B81" s="105"/>
      <c r="C81" s="105"/>
      <c r="D81" s="106"/>
      <c r="E81" s="107"/>
      <c r="F81" s="107"/>
      <c r="G81" s="107"/>
      <c r="H81" s="107"/>
      <c r="I81" s="107"/>
      <c r="J81" s="107"/>
      <c r="K81" s="108"/>
      <c r="L81" s="109"/>
      <c r="M81" s="108"/>
      <c r="N81" s="110"/>
      <c r="O81" s="109"/>
      <c r="P81" s="108"/>
      <c r="Q81" s="110"/>
      <c r="R81" s="149"/>
      <c r="S81" s="105"/>
      <c r="T81" s="112"/>
      <c r="U81" s="20">
        <f>SUBTOTAL(3,U82:U82)</f>
        <v>0</v>
      </c>
    </row>
    <row r="82" spans="1:21" ht="25.5" outlineLevel="2" x14ac:dyDescent="0.2">
      <c r="A82" s="113">
        <v>539</v>
      </c>
      <c r="B82" s="114" t="s">
        <v>5</v>
      </c>
      <c r="C82" s="114" t="s">
        <v>45</v>
      </c>
      <c r="D82" s="115" t="s">
        <v>65</v>
      </c>
      <c r="E82" s="113" t="s">
        <v>70</v>
      </c>
      <c r="F82" s="113" t="s">
        <v>75</v>
      </c>
      <c r="G82" s="113">
        <v>16</v>
      </c>
      <c r="H82" s="116"/>
      <c r="I82" s="116">
        <v>138179674</v>
      </c>
      <c r="J82" s="116">
        <v>1</v>
      </c>
      <c r="K82" s="117">
        <v>344.5</v>
      </c>
      <c r="L82" s="118">
        <v>409.99</v>
      </c>
      <c r="M82" s="117">
        <f>SUM(L82-K82)</f>
        <v>65.490000000000009</v>
      </c>
      <c r="N82" s="119">
        <f>SUM(L82/K82)-1</f>
        <v>0.19010159651669079</v>
      </c>
      <c r="O82" s="118">
        <v>434.59</v>
      </c>
      <c r="P82" s="117">
        <f>SUM(O82-L82)</f>
        <v>24.599999999999966</v>
      </c>
      <c r="Q82" s="119">
        <f>SUM(O82/L82)-1</f>
        <v>6.0001463450327863E-2</v>
      </c>
      <c r="R82" s="148">
        <v>434.59</v>
      </c>
      <c r="S82" s="123" t="s">
        <v>254</v>
      </c>
      <c r="T82" s="121" t="s">
        <v>315</v>
      </c>
    </row>
    <row r="83" spans="1:21" s="19" customFormat="1" ht="1.1499999999999999" customHeight="1" outlineLevel="1" x14ac:dyDescent="0.2">
      <c r="A83" s="104" t="s">
        <v>387</v>
      </c>
      <c r="B83" s="105"/>
      <c r="C83" s="105"/>
      <c r="D83" s="106"/>
      <c r="E83" s="107"/>
      <c r="F83" s="107"/>
      <c r="G83" s="107"/>
      <c r="H83" s="107"/>
      <c r="I83" s="107"/>
      <c r="J83" s="107"/>
      <c r="K83" s="108"/>
      <c r="L83" s="109"/>
      <c r="M83" s="108"/>
      <c r="N83" s="110"/>
      <c r="O83" s="109"/>
      <c r="P83" s="108"/>
      <c r="Q83" s="110"/>
      <c r="R83" s="149"/>
      <c r="S83" s="105"/>
      <c r="T83" s="112"/>
      <c r="U83" s="19">
        <f>SUBTOTAL(3,U84:U84)</f>
        <v>0</v>
      </c>
    </row>
    <row r="84" spans="1:21" s="17" customFormat="1" ht="25.5" outlineLevel="2" x14ac:dyDescent="0.2">
      <c r="A84" s="113">
        <v>540</v>
      </c>
      <c r="B84" s="114" t="s">
        <v>5</v>
      </c>
      <c r="C84" s="114" t="s">
        <v>45</v>
      </c>
      <c r="D84" s="122" t="s">
        <v>65</v>
      </c>
      <c r="E84" s="113" t="s">
        <v>70</v>
      </c>
      <c r="F84" s="116" t="s">
        <v>245</v>
      </c>
      <c r="G84" s="116">
        <v>16</v>
      </c>
      <c r="H84" s="116" t="s">
        <v>250</v>
      </c>
      <c r="I84" s="116">
        <v>138179737</v>
      </c>
      <c r="J84" s="116">
        <v>1</v>
      </c>
      <c r="K84" s="117">
        <v>299.25</v>
      </c>
      <c r="L84" s="118">
        <v>361.61</v>
      </c>
      <c r="M84" s="117">
        <f>SUM(L84-K84)</f>
        <v>62.360000000000014</v>
      </c>
      <c r="N84" s="119">
        <f>SUM(L84/K84)-1</f>
        <v>0.20838763575605679</v>
      </c>
      <c r="O84" s="118">
        <v>399</v>
      </c>
      <c r="P84" s="117">
        <f>SUM(O84-L84)</f>
        <v>37.389999999999986</v>
      </c>
      <c r="Q84" s="119">
        <f>SUM(O84/L84)-1</f>
        <v>0.10339868919554207</v>
      </c>
      <c r="R84" s="148">
        <v>399</v>
      </c>
      <c r="S84" s="123"/>
      <c r="T84" s="121" t="s">
        <v>263</v>
      </c>
    </row>
    <row r="85" spans="1:21" s="19" customFormat="1" ht="0.75" customHeight="1" outlineLevel="1" x14ac:dyDescent="0.2">
      <c r="A85" s="104" t="s">
        <v>386</v>
      </c>
      <c r="B85" s="105"/>
      <c r="C85" s="105"/>
      <c r="D85" s="106"/>
      <c r="E85" s="107"/>
      <c r="F85" s="107"/>
      <c r="G85" s="107"/>
      <c r="H85" s="107"/>
      <c r="I85" s="107"/>
      <c r="J85" s="107"/>
      <c r="K85" s="108"/>
      <c r="L85" s="109"/>
      <c r="M85" s="108"/>
      <c r="N85" s="110"/>
      <c r="O85" s="109"/>
      <c r="P85" s="108"/>
      <c r="Q85" s="110"/>
      <c r="R85" s="149"/>
      <c r="S85" s="105"/>
      <c r="T85" s="112"/>
      <c r="U85" s="19">
        <f>SUBTOTAL(3,U87:U87)</f>
        <v>0</v>
      </c>
    </row>
    <row r="86" spans="1:21" s="19" customFormat="1" ht="25.5" customHeight="1" outlineLevel="1" x14ac:dyDescent="0.2">
      <c r="A86" s="165">
        <v>542</v>
      </c>
      <c r="B86" s="166" t="s">
        <v>715</v>
      </c>
      <c r="C86" s="166" t="s">
        <v>47</v>
      </c>
      <c r="D86" s="159" t="s">
        <v>68</v>
      </c>
      <c r="E86" s="160" t="s">
        <v>716</v>
      </c>
      <c r="F86" s="160" t="s">
        <v>313</v>
      </c>
      <c r="G86" s="160"/>
      <c r="H86" s="160"/>
      <c r="I86" s="160"/>
      <c r="J86" s="160"/>
      <c r="K86" s="161"/>
      <c r="L86" s="148"/>
      <c r="M86" s="161"/>
      <c r="N86" s="162"/>
      <c r="O86" s="148"/>
      <c r="P86" s="161"/>
      <c r="Q86" s="162"/>
      <c r="R86" s="148">
        <v>158.87</v>
      </c>
      <c r="S86" s="163"/>
      <c r="T86" s="164" t="s">
        <v>328</v>
      </c>
    </row>
    <row r="87" spans="1:21" s="17" customFormat="1" ht="25.5" outlineLevel="2" x14ac:dyDescent="0.2">
      <c r="A87" s="113">
        <v>542</v>
      </c>
      <c r="B87" s="114" t="s">
        <v>55</v>
      </c>
      <c r="C87" s="114" t="s">
        <v>47</v>
      </c>
      <c r="D87" s="122" t="s">
        <v>65</v>
      </c>
      <c r="E87" s="116" t="s">
        <v>255</v>
      </c>
      <c r="F87" s="116" t="s">
        <v>256</v>
      </c>
      <c r="G87" s="116"/>
      <c r="H87" s="116"/>
      <c r="I87" s="116">
        <v>254886702</v>
      </c>
      <c r="J87" s="116">
        <v>1</v>
      </c>
      <c r="K87" s="117">
        <v>115</v>
      </c>
      <c r="L87" s="118">
        <v>121.9</v>
      </c>
      <c r="M87" s="117">
        <f>SUM(L87-K87)</f>
        <v>6.9000000000000057</v>
      </c>
      <c r="N87" s="119">
        <f>SUM(L87/K87)-1</f>
        <v>6.0000000000000053E-2</v>
      </c>
      <c r="O87" s="118">
        <v>126.78</v>
      </c>
      <c r="P87" s="117">
        <f>SUM(O87-L87)</f>
        <v>4.8799999999999955</v>
      </c>
      <c r="Q87" s="119">
        <f>SUM(O87/L87)-1</f>
        <v>4.0032813781788246E-2</v>
      </c>
      <c r="R87" s="148">
        <v>126.78</v>
      </c>
      <c r="S87" s="123" t="s">
        <v>653</v>
      </c>
      <c r="T87" s="121" t="s">
        <v>263</v>
      </c>
    </row>
    <row r="88" spans="1:21" s="19" customFormat="1" ht="1.1499999999999999" customHeight="1" outlineLevel="1" x14ac:dyDescent="0.2">
      <c r="A88" s="104" t="s">
        <v>385</v>
      </c>
      <c r="B88" s="105"/>
      <c r="C88" s="105"/>
      <c r="D88" s="106"/>
      <c r="E88" s="107"/>
      <c r="F88" s="107"/>
      <c r="G88" s="107"/>
      <c r="H88" s="107"/>
      <c r="I88" s="107"/>
      <c r="J88" s="107"/>
      <c r="K88" s="108"/>
      <c r="L88" s="109"/>
      <c r="M88" s="108"/>
      <c r="N88" s="110"/>
      <c r="O88" s="109"/>
      <c r="P88" s="108"/>
      <c r="Q88" s="110"/>
      <c r="R88" s="149"/>
      <c r="S88" s="105"/>
      <c r="T88" s="112"/>
      <c r="U88" s="19">
        <f>SUBTOTAL(3,U89:U92)</f>
        <v>0</v>
      </c>
    </row>
    <row r="89" spans="1:21" s="17" customFormat="1" ht="25.5" outlineLevel="2" x14ac:dyDescent="0.2">
      <c r="A89" s="113">
        <v>543</v>
      </c>
      <c r="B89" s="114" t="s">
        <v>46</v>
      </c>
      <c r="C89" s="114" t="s">
        <v>47</v>
      </c>
      <c r="D89" s="122" t="s">
        <v>65</v>
      </c>
      <c r="E89" s="113" t="s">
        <v>69</v>
      </c>
      <c r="F89" s="116" t="s">
        <v>256</v>
      </c>
      <c r="G89" s="116"/>
      <c r="H89" s="116"/>
      <c r="I89" s="116">
        <v>254085702</v>
      </c>
      <c r="J89" s="116">
        <v>1</v>
      </c>
      <c r="K89" s="117">
        <v>100</v>
      </c>
      <c r="L89" s="118">
        <v>106</v>
      </c>
      <c r="M89" s="117">
        <f>SUM(L89-K89)</f>
        <v>6</v>
      </c>
      <c r="N89" s="119">
        <f>SUM(L89/K89)-1</f>
        <v>6.0000000000000053E-2</v>
      </c>
      <c r="O89" s="118">
        <v>120</v>
      </c>
      <c r="P89" s="117">
        <f t="shared" ref="P89:P92" si="36">SUM(O89-L89)</f>
        <v>14</v>
      </c>
      <c r="Q89" s="119">
        <f t="shared" ref="Q89:Q92" si="37">SUM(O89/L89)-1</f>
        <v>0.13207547169811318</v>
      </c>
      <c r="R89" s="148">
        <v>120</v>
      </c>
      <c r="S89" s="123" t="s">
        <v>653</v>
      </c>
      <c r="T89" s="121" t="s">
        <v>263</v>
      </c>
    </row>
    <row r="90" spans="1:21" s="17" customFormat="1" ht="25.5" outlineLevel="2" x14ac:dyDescent="0.2">
      <c r="A90" s="113">
        <v>543</v>
      </c>
      <c r="B90" s="114" t="s">
        <v>46</v>
      </c>
      <c r="C90" s="114" t="s">
        <v>47</v>
      </c>
      <c r="D90" s="122" t="s">
        <v>65</v>
      </c>
      <c r="E90" s="113" t="s">
        <v>69</v>
      </c>
      <c r="F90" s="116" t="s">
        <v>256</v>
      </c>
      <c r="G90" s="116"/>
      <c r="H90" s="116"/>
      <c r="I90" s="116">
        <v>254085702</v>
      </c>
      <c r="J90" s="116">
        <v>1</v>
      </c>
      <c r="K90" s="117">
        <v>100</v>
      </c>
      <c r="L90" s="118">
        <v>106</v>
      </c>
      <c r="M90" s="117">
        <f>SUM(L90-K90)</f>
        <v>6</v>
      </c>
      <c r="N90" s="119">
        <f>SUM(L90/K90)-1</f>
        <v>6.0000000000000053E-2</v>
      </c>
      <c r="O90" s="118">
        <v>120</v>
      </c>
      <c r="P90" s="117">
        <f t="shared" si="36"/>
        <v>14</v>
      </c>
      <c r="Q90" s="119">
        <f t="shared" si="37"/>
        <v>0.13207547169811318</v>
      </c>
      <c r="R90" s="148">
        <v>120</v>
      </c>
      <c r="S90" s="123" t="s">
        <v>257</v>
      </c>
      <c r="T90" s="121" t="s">
        <v>315</v>
      </c>
    </row>
    <row r="91" spans="1:21" s="17" customFormat="1" ht="25.5" outlineLevel="2" x14ac:dyDescent="0.2">
      <c r="A91" s="113">
        <v>543</v>
      </c>
      <c r="B91" s="114" t="s">
        <v>46</v>
      </c>
      <c r="C91" s="114" t="s">
        <v>47</v>
      </c>
      <c r="D91" s="122" t="s">
        <v>68</v>
      </c>
      <c r="E91" s="113" t="s">
        <v>69</v>
      </c>
      <c r="F91" s="116" t="s">
        <v>313</v>
      </c>
      <c r="G91" s="116"/>
      <c r="H91" s="116"/>
      <c r="I91" s="116"/>
      <c r="J91" s="116">
        <v>2</v>
      </c>
      <c r="K91" s="117">
        <v>115.12</v>
      </c>
      <c r="L91" s="118">
        <v>126.63</v>
      </c>
      <c r="M91" s="117">
        <f>SUM(L91-K91)</f>
        <v>11.509999999999991</v>
      </c>
      <c r="N91" s="119">
        <f>SUM(L91/K91)-1</f>
        <v>9.9982626824183463E-2</v>
      </c>
      <c r="O91" s="118">
        <v>140.72999999999999</v>
      </c>
      <c r="P91" s="117">
        <f t="shared" si="36"/>
        <v>14.099999999999994</v>
      </c>
      <c r="Q91" s="119">
        <f t="shared" si="37"/>
        <v>0.11134802179578296</v>
      </c>
      <c r="R91" s="148">
        <v>156.9</v>
      </c>
      <c r="S91" s="123" t="s">
        <v>8</v>
      </c>
      <c r="T91" s="121" t="s">
        <v>314</v>
      </c>
    </row>
    <row r="92" spans="1:21" s="17" customFormat="1" outlineLevel="2" x14ac:dyDescent="0.2">
      <c r="A92" s="113">
        <v>543</v>
      </c>
      <c r="B92" s="114" t="s">
        <v>46</v>
      </c>
      <c r="C92" s="114" t="s">
        <v>47</v>
      </c>
      <c r="D92" s="122" t="s">
        <v>68</v>
      </c>
      <c r="E92" s="113" t="s">
        <v>69</v>
      </c>
      <c r="F92" s="116" t="s">
        <v>313</v>
      </c>
      <c r="G92" s="116"/>
      <c r="H92" s="116"/>
      <c r="I92" s="116"/>
      <c r="J92" s="116">
        <v>2</v>
      </c>
      <c r="K92" s="117">
        <v>115.12</v>
      </c>
      <c r="L92" s="118">
        <v>133.72999999999999</v>
      </c>
      <c r="M92" s="117">
        <f>SUM(L92-K92)</f>
        <v>18.609999999999985</v>
      </c>
      <c r="N92" s="119">
        <f>SUM(L92/K92)-1</f>
        <v>0.16165740097289771</v>
      </c>
      <c r="O92" s="118">
        <v>140.72999999999999</v>
      </c>
      <c r="P92" s="117">
        <f t="shared" si="36"/>
        <v>7</v>
      </c>
      <c r="Q92" s="119">
        <f t="shared" si="37"/>
        <v>5.2344275779555804E-2</v>
      </c>
      <c r="R92" s="148">
        <v>156.9</v>
      </c>
      <c r="S92" s="123" t="s">
        <v>8</v>
      </c>
      <c r="T92" s="121" t="s">
        <v>328</v>
      </c>
    </row>
    <row r="93" spans="1:21" s="19" customFormat="1" ht="1.1499999999999999" customHeight="1" outlineLevel="1" x14ac:dyDescent="0.2">
      <c r="A93" s="104" t="s">
        <v>384</v>
      </c>
      <c r="B93" s="105"/>
      <c r="C93" s="105"/>
      <c r="D93" s="106"/>
      <c r="E93" s="107"/>
      <c r="F93" s="107"/>
      <c r="G93" s="107"/>
      <c r="H93" s="107"/>
      <c r="I93" s="107"/>
      <c r="J93" s="107"/>
      <c r="K93" s="108"/>
      <c r="L93" s="109"/>
      <c r="M93" s="108"/>
      <c r="N93" s="110"/>
      <c r="O93" s="109"/>
      <c r="P93" s="108"/>
      <c r="Q93" s="110"/>
      <c r="R93" s="149"/>
      <c r="S93" s="105"/>
      <c r="T93" s="112"/>
      <c r="U93" s="19">
        <f>SUBTOTAL(3,U94:U97)</f>
        <v>0</v>
      </c>
    </row>
    <row r="94" spans="1:21" s="17" customFormat="1" ht="25.5" outlineLevel="2" x14ac:dyDescent="0.2">
      <c r="A94" s="113">
        <v>544</v>
      </c>
      <c r="B94" s="114" t="s">
        <v>46</v>
      </c>
      <c r="C94" s="114" t="s">
        <v>47</v>
      </c>
      <c r="D94" s="122" t="s">
        <v>65</v>
      </c>
      <c r="E94" s="113" t="s">
        <v>70</v>
      </c>
      <c r="F94" s="116" t="s">
        <v>256</v>
      </c>
      <c r="G94" s="116"/>
      <c r="H94" s="116"/>
      <c r="I94" s="116">
        <v>254086702</v>
      </c>
      <c r="J94" s="116">
        <v>1</v>
      </c>
      <c r="K94" s="117">
        <v>103</v>
      </c>
      <c r="L94" s="118">
        <v>109.19</v>
      </c>
      <c r="M94" s="117">
        <f>SUM(L94-K94)</f>
        <v>6.1899999999999977</v>
      </c>
      <c r="N94" s="119">
        <f>SUM(L94/K94)-1</f>
        <v>6.0097087378640834E-2</v>
      </c>
      <c r="O94" s="118">
        <v>135</v>
      </c>
      <c r="P94" s="117">
        <f t="shared" ref="P94:P97" si="38">SUM(O94-L94)</f>
        <v>25.810000000000002</v>
      </c>
      <c r="Q94" s="119">
        <f t="shared" ref="Q94:Q97" si="39">SUM(O94/L94)-1</f>
        <v>0.23637695759684951</v>
      </c>
      <c r="R94" s="148">
        <v>135</v>
      </c>
      <c r="S94" s="123" t="s">
        <v>653</v>
      </c>
      <c r="T94" s="121" t="s">
        <v>263</v>
      </c>
    </row>
    <row r="95" spans="1:21" s="17" customFormat="1" ht="25.5" outlineLevel="2" x14ac:dyDescent="0.2">
      <c r="A95" s="113">
        <v>544</v>
      </c>
      <c r="B95" s="114" t="s">
        <v>46</v>
      </c>
      <c r="C95" s="114" t="s">
        <v>47</v>
      </c>
      <c r="D95" s="122" t="s">
        <v>65</v>
      </c>
      <c r="E95" s="113" t="s">
        <v>70</v>
      </c>
      <c r="F95" s="116" t="s">
        <v>256</v>
      </c>
      <c r="G95" s="116"/>
      <c r="H95" s="116"/>
      <c r="I95" s="116">
        <v>254086702</v>
      </c>
      <c r="J95" s="116">
        <v>1</v>
      </c>
      <c r="K95" s="117">
        <v>103</v>
      </c>
      <c r="L95" s="118">
        <v>109.18899999999999</v>
      </c>
      <c r="M95" s="117">
        <f>SUM(L95-K95)</f>
        <v>6.188999999999993</v>
      </c>
      <c r="N95" s="119">
        <f>SUM(L95/K95)-1</f>
        <v>6.0087378640776734E-2</v>
      </c>
      <c r="O95" s="118">
        <v>135</v>
      </c>
      <c r="P95" s="117">
        <f t="shared" si="38"/>
        <v>25.811000000000007</v>
      </c>
      <c r="Q95" s="119">
        <f t="shared" si="39"/>
        <v>0.23638828087078378</v>
      </c>
      <c r="R95" s="148">
        <v>135</v>
      </c>
      <c r="S95" s="123" t="s">
        <v>257</v>
      </c>
      <c r="T95" s="121" t="s">
        <v>315</v>
      </c>
    </row>
    <row r="96" spans="1:21" s="17" customFormat="1" ht="25.5" outlineLevel="2" x14ac:dyDescent="0.2">
      <c r="A96" s="113">
        <v>544</v>
      </c>
      <c r="B96" s="114" t="s">
        <v>46</v>
      </c>
      <c r="C96" s="114" t="s">
        <v>47</v>
      </c>
      <c r="D96" s="122" t="s">
        <v>68</v>
      </c>
      <c r="E96" s="113" t="s">
        <v>70</v>
      </c>
      <c r="F96" s="116" t="s">
        <v>313</v>
      </c>
      <c r="G96" s="116"/>
      <c r="H96" s="116"/>
      <c r="I96" s="116"/>
      <c r="J96" s="116">
        <v>2</v>
      </c>
      <c r="K96" s="117">
        <v>119.75</v>
      </c>
      <c r="L96" s="118">
        <v>131.72999999999999</v>
      </c>
      <c r="M96" s="117">
        <f>SUM(L96-K96)</f>
        <v>11.97999999999999</v>
      </c>
      <c r="N96" s="119">
        <f>SUM(L96/K96)-1</f>
        <v>0.10004175365344459</v>
      </c>
      <c r="O96" s="118">
        <v>146.72999999999999</v>
      </c>
      <c r="P96" s="117">
        <f t="shared" si="38"/>
        <v>15</v>
      </c>
      <c r="Q96" s="119">
        <f t="shared" si="39"/>
        <v>0.11386927806877711</v>
      </c>
      <c r="R96" s="148">
        <v>169.68</v>
      </c>
      <c r="S96" s="123" t="s">
        <v>8</v>
      </c>
      <c r="T96" s="121" t="s">
        <v>314</v>
      </c>
    </row>
    <row r="97" spans="1:21" s="17" customFormat="1" outlineLevel="2" x14ac:dyDescent="0.2">
      <c r="A97" s="113">
        <v>544</v>
      </c>
      <c r="B97" s="114" t="s">
        <v>46</v>
      </c>
      <c r="C97" s="114" t="s">
        <v>47</v>
      </c>
      <c r="D97" s="122" t="s">
        <v>68</v>
      </c>
      <c r="E97" s="113" t="s">
        <v>70</v>
      </c>
      <c r="F97" s="116" t="s">
        <v>313</v>
      </c>
      <c r="G97" s="116"/>
      <c r="H97" s="116"/>
      <c r="I97" s="116"/>
      <c r="J97" s="116">
        <v>2</v>
      </c>
      <c r="K97" s="117">
        <v>119.75</v>
      </c>
      <c r="L97" s="118">
        <v>138.72999999999999</v>
      </c>
      <c r="M97" s="117">
        <f>SUM(L97-K97)</f>
        <v>18.97999999999999</v>
      </c>
      <c r="N97" s="119">
        <f>SUM(L97/K97)-1</f>
        <v>0.15849686847599154</v>
      </c>
      <c r="O97" s="118">
        <v>146.72999999999999</v>
      </c>
      <c r="P97" s="117">
        <f t="shared" si="38"/>
        <v>8</v>
      </c>
      <c r="Q97" s="119">
        <f t="shared" si="39"/>
        <v>5.7665969869530764E-2</v>
      </c>
      <c r="R97" s="148">
        <v>169.68</v>
      </c>
      <c r="S97" s="123" t="s">
        <v>8</v>
      </c>
      <c r="T97" s="121" t="s">
        <v>328</v>
      </c>
    </row>
    <row r="98" spans="1:21" s="19" customFormat="1" ht="1.1499999999999999" customHeight="1" outlineLevel="1" x14ac:dyDescent="0.2">
      <c r="A98" s="104" t="s">
        <v>383</v>
      </c>
      <c r="B98" s="105"/>
      <c r="C98" s="105"/>
      <c r="D98" s="106"/>
      <c r="E98" s="107"/>
      <c r="F98" s="107"/>
      <c r="G98" s="107"/>
      <c r="H98" s="107"/>
      <c r="I98" s="107"/>
      <c r="J98" s="107"/>
      <c r="K98" s="108"/>
      <c r="L98" s="109"/>
      <c r="M98" s="108"/>
      <c r="N98" s="110"/>
      <c r="O98" s="109"/>
      <c r="P98" s="108"/>
      <c r="Q98" s="110"/>
      <c r="R98" s="149"/>
      <c r="S98" s="105"/>
      <c r="T98" s="112"/>
      <c r="U98" s="19">
        <f>SUBTOTAL(3,U99:U100)</f>
        <v>0</v>
      </c>
    </row>
    <row r="99" spans="1:21" s="17" customFormat="1" ht="25.5" outlineLevel="2" x14ac:dyDescent="0.2">
      <c r="A99" s="113">
        <v>545</v>
      </c>
      <c r="B99" s="114" t="s">
        <v>46</v>
      </c>
      <c r="C99" s="114" t="s">
        <v>48</v>
      </c>
      <c r="D99" s="122" t="s">
        <v>65</v>
      </c>
      <c r="E99" s="113" t="s">
        <v>69</v>
      </c>
      <c r="F99" s="116" t="s">
        <v>258</v>
      </c>
      <c r="G99" s="116"/>
      <c r="H99" s="116"/>
      <c r="I99" s="116">
        <v>254085027</v>
      </c>
      <c r="J99" s="116">
        <v>1</v>
      </c>
      <c r="K99" s="117">
        <v>97</v>
      </c>
      <c r="L99" s="118">
        <v>102.82</v>
      </c>
      <c r="M99" s="117">
        <f>SUM(L99-K99)</f>
        <v>5.8199999999999932</v>
      </c>
      <c r="N99" s="119">
        <f>SUM(L99/K99)-1</f>
        <v>5.9999999999999831E-2</v>
      </c>
      <c r="O99" s="118">
        <v>106.93</v>
      </c>
      <c r="P99" s="117">
        <f t="shared" ref="P99:P100" si="40">SUM(O99-L99)</f>
        <v>4.1100000000000136</v>
      </c>
      <c r="Q99" s="119">
        <f t="shared" ref="Q99:Q100" si="41">SUM(O99/L99)-1</f>
        <v>3.9972767943979859E-2</v>
      </c>
      <c r="R99" s="148">
        <v>106.93</v>
      </c>
      <c r="S99" s="123" t="s">
        <v>654</v>
      </c>
      <c r="T99" s="121" t="s">
        <v>263</v>
      </c>
    </row>
    <row r="100" spans="1:21" s="17" customFormat="1" ht="25.5" outlineLevel="2" x14ac:dyDescent="0.2">
      <c r="A100" s="113">
        <v>545</v>
      </c>
      <c r="B100" s="114" t="s">
        <v>46</v>
      </c>
      <c r="C100" s="114" t="s">
        <v>48</v>
      </c>
      <c r="D100" s="122" t="s">
        <v>65</v>
      </c>
      <c r="E100" s="113" t="s">
        <v>69</v>
      </c>
      <c r="F100" s="116" t="s">
        <v>258</v>
      </c>
      <c r="G100" s="116"/>
      <c r="H100" s="116"/>
      <c r="I100" s="116">
        <v>254085027</v>
      </c>
      <c r="J100" s="116">
        <v>1</v>
      </c>
      <c r="K100" s="117">
        <v>97</v>
      </c>
      <c r="L100" s="118">
        <v>102.82</v>
      </c>
      <c r="M100" s="117">
        <f>SUM(L100-K100)</f>
        <v>5.8199999999999932</v>
      </c>
      <c r="N100" s="119">
        <f>SUM(L100/K100)-1</f>
        <v>5.9999999999999831E-2</v>
      </c>
      <c r="O100" s="118">
        <v>106.93</v>
      </c>
      <c r="P100" s="117">
        <f t="shared" si="40"/>
        <v>4.1100000000000136</v>
      </c>
      <c r="Q100" s="119">
        <f t="shared" si="41"/>
        <v>3.9972767943979859E-2</v>
      </c>
      <c r="R100" s="148">
        <v>106.93</v>
      </c>
      <c r="S100" s="123" t="s">
        <v>259</v>
      </c>
      <c r="T100" s="121" t="s">
        <v>315</v>
      </c>
    </row>
    <row r="101" spans="1:21" s="19" customFormat="1" ht="1.1499999999999999" customHeight="1" outlineLevel="1" x14ac:dyDescent="0.2">
      <c r="A101" s="104" t="s">
        <v>382</v>
      </c>
      <c r="B101" s="105"/>
      <c r="C101" s="105"/>
      <c r="D101" s="106"/>
      <c r="E101" s="107"/>
      <c r="F101" s="107"/>
      <c r="G101" s="107"/>
      <c r="H101" s="107"/>
      <c r="I101" s="107"/>
      <c r="J101" s="107"/>
      <c r="K101" s="108"/>
      <c r="L101" s="109"/>
      <c r="M101" s="108"/>
      <c r="N101" s="110"/>
      <c r="O101" s="109"/>
      <c r="P101" s="108"/>
      <c r="Q101" s="110"/>
      <c r="R101" s="149"/>
      <c r="S101" s="105"/>
      <c r="T101" s="112"/>
      <c r="U101" s="19">
        <f>SUBTOTAL(3,U102:U103)</f>
        <v>0</v>
      </c>
    </row>
    <row r="102" spans="1:21" s="17" customFormat="1" ht="25.5" outlineLevel="2" x14ac:dyDescent="0.2">
      <c r="A102" s="113">
        <v>546</v>
      </c>
      <c r="B102" s="114" t="s">
        <v>46</v>
      </c>
      <c r="C102" s="114" t="s">
        <v>48</v>
      </c>
      <c r="D102" s="122" t="s">
        <v>65</v>
      </c>
      <c r="E102" s="113" t="s">
        <v>70</v>
      </c>
      <c r="F102" s="116" t="s">
        <v>258</v>
      </c>
      <c r="G102" s="116"/>
      <c r="H102" s="116"/>
      <c r="I102" s="116">
        <v>254086027</v>
      </c>
      <c r="J102" s="116">
        <v>1</v>
      </c>
      <c r="K102" s="117">
        <v>107</v>
      </c>
      <c r="L102" s="118">
        <v>113.42</v>
      </c>
      <c r="M102" s="117">
        <f>SUM(L102-K102)</f>
        <v>6.4200000000000017</v>
      </c>
      <c r="N102" s="119">
        <f>SUM(L102/K102)-1</f>
        <v>6.0000000000000053E-2</v>
      </c>
      <c r="O102" s="118">
        <v>117.96</v>
      </c>
      <c r="P102" s="117">
        <f t="shared" ref="P102:P103" si="42">SUM(O102-L102)</f>
        <v>4.539999999999992</v>
      </c>
      <c r="Q102" s="119">
        <f t="shared" ref="Q102:Q103" si="43">SUM(O102/L102)-1</f>
        <v>4.0028213718920735E-2</v>
      </c>
      <c r="R102" s="148">
        <v>117.96</v>
      </c>
      <c r="S102" s="123" t="s">
        <v>655</v>
      </c>
      <c r="T102" s="121" t="s">
        <v>263</v>
      </c>
    </row>
    <row r="103" spans="1:21" s="17" customFormat="1" ht="25.5" outlineLevel="2" x14ac:dyDescent="0.2">
      <c r="A103" s="113">
        <v>546</v>
      </c>
      <c r="B103" s="114" t="s">
        <v>46</v>
      </c>
      <c r="C103" s="114" t="s">
        <v>48</v>
      </c>
      <c r="D103" s="122" t="s">
        <v>65</v>
      </c>
      <c r="E103" s="113" t="s">
        <v>70</v>
      </c>
      <c r="F103" s="116" t="s">
        <v>316</v>
      </c>
      <c r="G103" s="116"/>
      <c r="H103" s="116"/>
      <c r="I103" s="116">
        <v>254086199</v>
      </c>
      <c r="J103" s="116">
        <v>1</v>
      </c>
      <c r="K103" s="117">
        <v>107</v>
      </c>
      <c r="L103" s="118">
        <v>113.42</v>
      </c>
      <c r="M103" s="117">
        <f>SUM(L103-K103)</f>
        <v>6.4200000000000017</v>
      </c>
      <c r="N103" s="119">
        <f>SUM(L103/K103)-1</f>
        <v>6.0000000000000053E-2</v>
      </c>
      <c r="O103" s="118">
        <v>117.96</v>
      </c>
      <c r="P103" s="117">
        <f t="shared" si="42"/>
        <v>4.539999999999992</v>
      </c>
      <c r="Q103" s="119">
        <f t="shared" si="43"/>
        <v>4.0028213718920735E-2</v>
      </c>
      <c r="R103" s="148">
        <v>117.96</v>
      </c>
      <c r="S103" s="123" t="s">
        <v>666</v>
      </c>
      <c r="T103" s="121" t="s">
        <v>315</v>
      </c>
    </row>
    <row r="104" spans="1:21" s="19" customFormat="1" ht="1.1499999999999999" customHeight="1" outlineLevel="1" x14ac:dyDescent="0.2">
      <c r="A104" s="104" t="s">
        <v>381</v>
      </c>
      <c r="B104" s="105"/>
      <c r="C104" s="105"/>
      <c r="D104" s="106"/>
      <c r="E104" s="107"/>
      <c r="F104" s="107"/>
      <c r="G104" s="107"/>
      <c r="H104" s="107"/>
      <c r="I104" s="107"/>
      <c r="J104" s="107"/>
      <c r="K104" s="108"/>
      <c r="L104" s="109"/>
      <c r="M104" s="108"/>
      <c r="N104" s="110"/>
      <c r="O104" s="109"/>
      <c r="P104" s="108"/>
      <c r="Q104" s="110"/>
      <c r="R104" s="149"/>
      <c r="S104" s="105"/>
      <c r="T104" s="112"/>
      <c r="U104" s="19">
        <f>SUBTOTAL(3,U105:U105)</f>
        <v>0</v>
      </c>
    </row>
    <row r="105" spans="1:21" s="17" customFormat="1" ht="25.5" outlineLevel="2" x14ac:dyDescent="0.2">
      <c r="A105" s="113">
        <v>547</v>
      </c>
      <c r="B105" s="114" t="s">
        <v>43</v>
      </c>
      <c r="C105" s="114" t="s">
        <v>82</v>
      </c>
      <c r="D105" s="122" t="s">
        <v>65</v>
      </c>
      <c r="E105" s="113" t="s">
        <v>69</v>
      </c>
      <c r="F105" s="116" t="s">
        <v>260</v>
      </c>
      <c r="G105" s="116"/>
      <c r="H105" s="116"/>
      <c r="I105" s="116">
        <v>254085410</v>
      </c>
      <c r="J105" s="116">
        <v>1</v>
      </c>
      <c r="K105" s="117">
        <v>135</v>
      </c>
      <c r="L105" s="118">
        <v>143.1</v>
      </c>
      <c r="M105" s="117">
        <f>SUM(L105-K105)</f>
        <v>8.0999999999999943</v>
      </c>
      <c r="N105" s="119">
        <f>SUM(L105/K105)-1</f>
        <v>6.0000000000000053E-2</v>
      </c>
      <c r="O105" s="118">
        <v>148.82</v>
      </c>
      <c r="P105" s="117">
        <f>SUM(O105-L105)</f>
        <v>5.7199999999999989</v>
      </c>
      <c r="Q105" s="119">
        <f>SUM(O105/L105)-1</f>
        <v>3.9972047519217346E-2</v>
      </c>
      <c r="R105" s="148">
        <v>148.82</v>
      </c>
      <c r="S105" s="123" t="s">
        <v>653</v>
      </c>
      <c r="T105" s="121" t="s">
        <v>263</v>
      </c>
    </row>
    <row r="106" spans="1:21" s="19" customFormat="1" ht="1.1499999999999999" customHeight="1" outlineLevel="1" x14ac:dyDescent="0.2">
      <c r="A106" s="104" t="s">
        <v>380</v>
      </c>
      <c r="B106" s="105"/>
      <c r="C106" s="105"/>
      <c r="D106" s="106"/>
      <c r="E106" s="107"/>
      <c r="F106" s="107"/>
      <c r="G106" s="107"/>
      <c r="H106" s="107"/>
      <c r="I106" s="107"/>
      <c r="J106" s="107"/>
      <c r="K106" s="108"/>
      <c r="L106" s="109"/>
      <c r="M106" s="108"/>
      <c r="N106" s="110"/>
      <c r="O106" s="109"/>
      <c r="P106" s="108"/>
      <c r="Q106" s="110"/>
      <c r="R106" s="149"/>
      <c r="S106" s="105"/>
      <c r="T106" s="112"/>
      <c r="U106" s="19">
        <f>SUBTOTAL(3,U107:U107)</f>
        <v>0</v>
      </c>
    </row>
    <row r="107" spans="1:21" s="17" customFormat="1" ht="25.5" outlineLevel="2" x14ac:dyDescent="0.2">
      <c r="A107" s="113">
        <v>549</v>
      </c>
      <c r="B107" s="114" t="s">
        <v>43</v>
      </c>
      <c r="C107" s="114" t="s">
        <v>82</v>
      </c>
      <c r="D107" s="122" t="s">
        <v>65</v>
      </c>
      <c r="E107" s="113" t="s">
        <v>69</v>
      </c>
      <c r="F107" s="116" t="s">
        <v>258</v>
      </c>
      <c r="G107" s="116"/>
      <c r="H107" s="116"/>
      <c r="I107" s="116">
        <v>254085027</v>
      </c>
      <c r="J107" s="116">
        <v>1</v>
      </c>
      <c r="K107" s="117">
        <v>97</v>
      </c>
      <c r="L107" s="118">
        <v>102.82</v>
      </c>
      <c r="M107" s="117">
        <f>SUM(L107-K107)</f>
        <v>5.8199999999999932</v>
      </c>
      <c r="N107" s="119">
        <f>SUM(L107/K107)-1</f>
        <v>5.9999999999999831E-2</v>
      </c>
      <c r="O107" s="118">
        <v>106.93</v>
      </c>
      <c r="P107" s="117">
        <f>SUM(O107-L107)</f>
        <v>4.1100000000000136</v>
      </c>
      <c r="Q107" s="119">
        <f>SUM(O107/L107)-1</f>
        <v>3.9972767943979859E-2</v>
      </c>
      <c r="R107" s="148">
        <v>106.93</v>
      </c>
      <c r="S107" s="123" t="s">
        <v>654</v>
      </c>
      <c r="T107" s="121" t="s">
        <v>263</v>
      </c>
    </row>
    <row r="108" spans="1:21" s="19" customFormat="1" ht="1.1499999999999999" customHeight="1" outlineLevel="1" x14ac:dyDescent="0.2">
      <c r="A108" s="104" t="s">
        <v>379</v>
      </c>
      <c r="B108" s="105"/>
      <c r="C108" s="105"/>
      <c r="D108" s="106"/>
      <c r="E108" s="107"/>
      <c r="F108" s="107"/>
      <c r="G108" s="107"/>
      <c r="H108" s="107"/>
      <c r="I108" s="107"/>
      <c r="J108" s="107"/>
      <c r="K108" s="108"/>
      <c r="L108" s="109"/>
      <c r="M108" s="108"/>
      <c r="N108" s="110"/>
      <c r="O108" s="109"/>
      <c r="P108" s="108"/>
      <c r="Q108" s="110"/>
      <c r="R108" s="149"/>
      <c r="S108" s="105"/>
      <c r="T108" s="112"/>
      <c r="U108" s="19">
        <f>SUBTOTAL(3,U109:U109)</f>
        <v>0</v>
      </c>
    </row>
    <row r="109" spans="1:21" s="17" customFormat="1" ht="25.5" outlineLevel="2" x14ac:dyDescent="0.2">
      <c r="A109" s="113">
        <v>551</v>
      </c>
      <c r="B109" s="114" t="s">
        <v>43</v>
      </c>
      <c r="C109" s="114" t="s">
        <v>82</v>
      </c>
      <c r="D109" s="122" t="s">
        <v>65</v>
      </c>
      <c r="E109" s="113" t="s">
        <v>69</v>
      </c>
      <c r="F109" s="116" t="s">
        <v>256</v>
      </c>
      <c r="G109" s="116"/>
      <c r="H109" s="116"/>
      <c r="I109" s="116">
        <v>254085702</v>
      </c>
      <c r="J109" s="116">
        <v>1</v>
      </c>
      <c r="K109" s="117">
        <v>100</v>
      </c>
      <c r="L109" s="118">
        <v>106</v>
      </c>
      <c r="M109" s="117">
        <f>SUM(L109-K109)</f>
        <v>6</v>
      </c>
      <c r="N109" s="119">
        <f>SUM(L109/K109)-1</f>
        <v>6.0000000000000053E-2</v>
      </c>
      <c r="O109" s="118">
        <v>120</v>
      </c>
      <c r="P109" s="117">
        <f t="shared" ref="P109" si="44">SUM(O109-L109)</f>
        <v>14</v>
      </c>
      <c r="Q109" s="119">
        <f t="shared" ref="Q109" si="45">SUM(O109/L109)-1</f>
        <v>0.13207547169811318</v>
      </c>
      <c r="R109" s="148">
        <v>120</v>
      </c>
      <c r="S109" s="123" t="s">
        <v>653</v>
      </c>
      <c r="T109" s="121" t="s">
        <v>263</v>
      </c>
    </row>
    <row r="110" spans="1:21" s="19" customFormat="1" ht="1.1499999999999999" customHeight="1" outlineLevel="1" x14ac:dyDescent="0.2">
      <c r="A110" s="104" t="s">
        <v>378</v>
      </c>
      <c r="B110" s="105"/>
      <c r="C110" s="105"/>
      <c r="D110" s="106"/>
      <c r="E110" s="107"/>
      <c r="F110" s="107"/>
      <c r="G110" s="107"/>
      <c r="H110" s="107"/>
      <c r="I110" s="107"/>
      <c r="J110" s="107"/>
      <c r="K110" s="108"/>
      <c r="L110" s="109"/>
      <c r="M110" s="108"/>
      <c r="N110" s="110"/>
      <c r="O110" s="109"/>
      <c r="P110" s="108"/>
      <c r="Q110" s="110"/>
      <c r="R110" s="149"/>
      <c r="S110" s="105"/>
      <c r="T110" s="112"/>
      <c r="U110" s="19">
        <f>SUBTOTAL(3,U111:U111)</f>
        <v>0</v>
      </c>
    </row>
    <row r="111" spans="1:21" s="17" customFormat="1" ht="25.5" outlineLevel="2" x14ac:dyDescent="0.2">
      <c r="A111" s="113">
        <v>552</v>
      </c>
      <c r="B111" s="114" t="s">
        <v>43</v>
      </c>
      <c r="C111" s="114" t="s">
        <v>82</v>
      </c>
      <c r="D111" s="122" t="s">
        <v>65</v>
      </c>
      <c r="E111" s="113" t="s">
        <v>70</v>
      </c>
      <c r="F111" s="116" t="s">
        <v>256</v>
      </c>
      <c r="G111" s="116"/>
      <c r="H111" s="116"/>
      <c r="I111" s="116">
        <v>254086702</v>
      </c>
      <c r="J111" s="116">
        <v>1</v>
      </c>
      <c r="K111" s="117">
        <v>103</v>
      </c>
      <c r="L111" s="118">
        <v>109.18</v>
      </c>
      <c r="M111" s="117">
        <f>SUM(L111-K111)</f>
        <v>6.1800000000000068</v>
      </c>
      <c r="N111" s="119">
        <f>SUM(L111/K111)-1</f>
        <v>6.0000000000000053E-2</v>
      </c>
      <c r="O111" s="118">
        <v>135</v>
      </c>
      <c r="P111" s="117">
        <f t="shared" ref="P111" si="46">SUM(O111-L111)</f>
        <v>25.819999999999993</v>
      </c>
      <c r="Q111" s="119">
        <f t="shared" ref="Q111" si="47">SUM(O111/L111)-1</f>
        <v>0.2364901996702693</v>
      </c>
      <c r="R111" s="148">
        <v>135</v>
      </c>
      <c r="S111" s="123" t="s">
        <v>653</v>
      </c>
      <c r="T111" s="121" t="s">
        <v>263</v>
      </c>
    </row>
    <row r="112" spans="1:21" s="19" customFormat="1" ht="1.1499999999999999" customHeight="1" outlineLevel="1" x14ac:dyDescent="0.2">
      <c r="A112" s="104" t="s">
        <v>377</v>
      </c>
      <c r="B112" s="105"/>
      <c r="C112" s="105"/>
      <c r="D112" s="106"/>
      <c r="E112" s="107"/>
      <c r="F112" s="107"/>
      <c r="G112" s="107"/>
      <c r="H112" s="107"/>
      <c r="I112" s="107"/>
      <c r="J112" s="107"/>
      <c r="K112" s="108"/>
      <c r="L112" s="109"/>
      <c r="M112" s="108"/>
      <c r="N112" s="110"/>
      <c r="O112" s="109"/>
      <c r="P112" s="108"/>
      <c r="Q112" s="110"/>
      <c r="R112" s="149"/>
      <c r="S112" s="105"/>
      <c r="T112" s="112"/>
      <c r="U112" s="19" t="e">
        <f>SUBTOTAL(3,#REF!)</f>
        <v>#REF!</v>
      </c>
    </row>
    <row r="113" spans="1:21" s="17" customFormat="1" ht="25.5" outlineLevel="2" x14ac:dyDescent="0.2">
      <c r="A113" s="113">
        <v>554</v>
      </c>
      <c r="B113" s="114" t="s">
        <v>43</v>
      </c>
      <c r="C113" s="114" t="s">
        <v>82</v>
      </c>
      <c r="D113" s="122" t="s">
        <v>65</v>
      </c>
      <c r="E113" s="116" t="s">
        <v>261</v>
      </c>
      <c r="F113" s="116" t="s">
        <v>256</v>
      </c>
      <c r="G113" s="116"/>
      <c r="H113" s="116"/>
      <c r="I113" s="116">
        <v>254817702</v>
      </c>
      <c r="J113" s="116">
        <v>1</v>
      </c>
      <c r="K113" s="117">
        <v>112</v>
      </c>
      <c r="L113" s="118">
        <v>118.72</v>
      </c>
      <c r="M113" s="117">
        <f>SUM(L113-K113)</f>
        <v>6.7199999999999989</v>
      </c>
      <c r="N113" s="119">
        <f>SUM(L113/K113)-1</f>
        <v>6.0000000000000053E-2</v>
      </c>
      <c r="O113" s="118">
        <v>145</v>
      </c>
      <c r="P113" s="117">
        <f t="shared" ref="P113" si="48">SUM(O113-L113)</f>
        <v>26.28</v>
      </c>
      <c r="Q113" s="119">
        <f t="shared" ref="Q113" si="49">SUM(O113/L113)-1</f>
        <v>0.22136118598382759</v>
      </c>
      <c r="R113" s="148">
        <v>145</v>
      </c>
      <c r="S113" s="123" t="s">
        <v>653</v>
      </c>
      <c r="T113" s="121" t="s">
        <v>263</v>
      </c>
    </row>
    <row r="114" spans="1:21" s="19" customFormat="1" ht="1.1499999999999999" customHeight="1" outlineLevel="1" x14ac:dyDescent="0.2">
      <c r="A114" s="104" t="s">
        <v>376</v>
      </c>
      <c r="B114" s="105"/>
      <c r="C114" s="105"/>
      <c r="D114" s="106"/>
      <c r="E114" s="107"/>
      <c r="F114" s="107"/>
      <c r="G114" s="107"/>
      <c r="H114" s="107"/>
      <c r="I114" s="107"/>
      <c r="J114" s="107"/>
      <c r="K114" s="108"/>
      <c r="L114" s="109"/>
      <c r="M114" s="108"/>
      <c r="N114" s="110"/>
      <c r="O114" s="109"/>
      <c r="P114" s="108"/>
      <c r="Q114" s="110"/>
      <c r="R114" s="149"/>
      <c r="S114" s="105"/>
      <c r="T114" s="112"/>
      <c r="U114" s="19">
        <f>SUBTOTAL(3,U115:U115)</f>
        <v>0</v>
      </c>
    </row>
    <row r="115" spans="1:21" s="17" customFormat="1" ht="25.5" outlineLevel="2" x14ac:dyDescent="0.2">
      <c r="A115" s="113">
        <v>555</v>
      </c>
      <c r="B115" s="114" t="s">
        <v>43</v>
      </c>
      <c r="C115" s="114" t="s">
        <v>44</v>
      </c>
      <c r="D115" s="122" t="s">
        <v>65</v>
      </c>
      <c r="E115" s="113" t="s">
        <v>69</v>
      </c>
      <c r="F115" s="116" t="s">
        <v>256</v>
      </c>
      <c r="G115" s="116"/>
      <c r="H115" s="116"/>
      <c r="I115" s="116">
        <v>254085702</v>
      </c>
      <c r="J115" s="116">
        <v>1</v>
      </c>
      <c r="K115" s="117">
        <v>100</v>
      </c>
      <c r="L115" s="118">
        <v>106</v>
      </c>
      <c r="M115" s="117">
        <f>SUM(L115-K115)</f>
        <v>6</v>
      </c>
      <c r="N115" s="119">
        <f>SUM(L115/K115)-1</f>
        <v>6.0000000000000053E-2</v>
      </c>
      <c r="O115" s="118">
        <v>120</v>
      </c>
      <c r="P115" s="117">
        <f>SUM(O115-L115)</f>
        <v>14</v>
      </c>
      <c r="Q115" s="119">
        <f>SUM(O115/L115)-1</f>
        <v>0.13207547169811318</v>
      </c>
      <c r="R115" s="148">
        <v>120</v>
      </c>
      <c r="S115" s="123" t="s">
        <v>653</v>
      </c>
      <c r="T115" s="121" t="s">
        <v>263</v>
      </c>
    </row>
    <row r="116" spans="1:21" s="19" customFormat="1" ht="1.1499999999999999" customHeight="1" outlineLevel="1" x14ac:dyDescent="0.2">
      <c r="A116" s="104" t="s">
        <v>375</v>
      </c>
      <c r="B116" s="105"/>
      <c r="C116" s="105"/>
      <c r="D116" s="106"/>
      <c r="E116" s="107"/>
      <c r="F116" s="107"/>
      <c r="G116" s="107"/>
      <c r="H116" s="107"/>
      <c r="I116" s="107"/>
      <c r="J116" s="107"/>
      <c r="K116" s="108"/>
      <c r="L116" s="109"/>
      <c r="M116" s="108"/>
      <c r="N116" s="110"/>
      <c r="O116" s="109"/>
      <c r="P116" s="108"/>
      <c r="Q116" s="110"/>
      <c r="R116" s="149"/>
      <c r="S116" s="105"/>
      <c r="T116" s="112"/>
      <c r="U116" s="19" t="e">
        <f>SUBTOTAL(3,#REF!)</f>
        <v>#REF!</v>
      </c>
    </row>
    <row r="117" spans="1:21" s="17" customFormat="1" ht="25.5" outlineLevel="2" x14ac:dyDescent="0.2">
      <c r="A117" s="113">
        <v>557</v>
      </c>
      <c r="B117" s="114" t="s">
        <v>43</v>
      </c>
      <c r="C117" s="114" t="s">
        <v>44</v>
      </c>
      <c r="D117" s="122" t="s">
        <v>65</v>
      </c>
      <c r="E117" s="113" t="s">
        <v>69</v>
      </c>
      <c r="F117" s="116" t="s">
        <v>260</v>
      </c>
      <c r="G117" s="116"/>
      <c r="H117" s="116"/>
      <c r="I117" s="116">
        <v>254085410</v>
      </c>
      <c r="J117" s="116">
        <v>1</v>
      </c>
      <c r="K117" s="117">
        <v>135</v>
      </c>
      <c r="L117" s="118">
        <v>143.1</v>
      </c>
      <c r="M117" s="117">
        <f>SUM(L117-K117)</f>
        <v>8.0999999999999943</v>
      </c>
      <c r="N117" s="119">
        <f>SUM(L117/K117)-1</f>
        <v>6.0000000000000053E-2</v>
      </c>
      <c r="O117" s="118">
        <v>148.82</v>
      </c>
      <c r="P117" s="117">
        <f>SUM(O117-L117)</f>
        <v>5.7199999999999989</v>
      </c>
      <c r="Q117" s="119">
        <f>SUM(O117/L117)-1</f>
        <v>3.9972047519217346E-2</v>
      </c>
      <c r="R117" s="148">
        <v>148.82</v>
      </c>
      <c r="S117" s="123" t="s">
        <v>653</v>
      </c>
      <c r="T117" s="121" t="s">
        <v>263</v>
      </c>
    </row>
    <row r="118" spans="1:21" s="19" customFormat="1" ht="1.1499999999999999" customHeight="1" outlineLevel="1" x14ac:dyDescent="0.2">
      <c r="A118" s="104" t="s">
        <v>374</v>
      </c>
      <c r="B118" s="105"/>
      <c r="C118" s="105"/>
      <c r="D118" s="106"/>
      <c r="E118" s="107"/>
      <c r="F118" s="107"/>
      <c r="G118" s="107"/>
      <c r="H118" s="107"/>
      <c r="I118" s="107"/>
      <c r="J118" s="107"/>
      <c r="K118" s="108"/>
      <c r="L118" s="109"/>
      <c r="M118" s="108"/>
      <c r="N118" s="110"/>
      <c r="O118" s="109"/>
      <c r="P118" s="108"/>
      <c r="Q118" s="110"/>
      <c r="R118" s="149"/>
      <c r="S118" s="105"/>
      <c r="T118" s="112"/>
      <c r="U118" s="19">
        <f>SUBTOTAL(3,U119:U119)</f>
        <v>0</v>
      </c>
    </row>
    <row r="119" spans="1:21" s="17" customFormat="1" ht="25.5" outlineLevel="2" x14ac:dyDescent="0.2">
      <c r="A119" s="113">
        <v>558</v>
      </c>
      <c r="B119" s="114" t="s">
        <v>43</v>
      </c>
      <c r="C119" s="114" t="s">
        <v>44</v>
      </c>
      <c r="D119" s="122" t="s">
        <v>65</v>
      </c>
      <c r="E119" s="113" t="s">
        <v>70</v>
      </c>
      <c r="F119" s="116" t="s">
        <v>256</v>
      </c>
      <c r="G119" s="116"/>
      <c r="H119" s="116"/>
      <c r="I119" s="116">
        <v>254086702</v>
      </c>
      <c r="J119" s="116">
        <v>1</v>
      </c>
      <c r="K119" s="117">
        <v>103</v>
      </c>
      <c r="L119" s="118">
        <v>109.18</v>
      </c>
      <c r="M119" s="117">
        <f>SUM(L119-K119)</f>
        <v>6.1800000000000068</v>
      </c>
      <c r="N119" s="119">
        <f>SUM(L119/K119)-1</f>
        <v>6.0000000000000053E-2</v>
      </c>
      <c r="O119" s="118">
        <v>135</v>
      </c>
      <c r="P119" s="117">
        <f t="shared" ref="P119" si="50">SUM(O119-L119)</f>
        <v>25.819999999999993</v>
      </c>
      <c r="Q119" s="119">
        <f t="shared" ref="Q119" si="51">SUM(O119/L119)-1</f>
        <v>0.2364901996702693</v>
      </c>
      <c r="R119" s="148">
        <v>135</v>
      </c>
      <c r="S119" s="123" t="s">
        <v>653</v>
      </c>
      <c r="T119" s="121" t="s">
        <v>263</v>
      </c>
    </row>
    <row r="120" spans="1:21" s="19" customFormat="1" ht="1.1499999999999999" customHeight="1" outlineLevel="1" x14ac:dyDescent="0.2">
      <c r="A120" s="104" t="s">
        <v>373</v>
      </c>
      <c r="B120" s="105"/>
      <c r="C120" s="105"/>
      <c r="D120" s="106"/>
      <c r="E120" s="107"/>
      <c r="F120" s="107"/>
      <c r="G120" s="107"/>
      <c r="H120" s="107"/>
      <c r="I120" s="107"/>
      <c r="J120" s="107"/>
      <c r="K120" s="108"/>
      <c r="L120" s="109"/>
      <c r="M120" s="108"/>
      <c r="N120" s="110"/>
      <c r="O120" s="109"/>
      <c r="P120" s="108"/>
      <c r="Q120" s="110"/>
      <c r="R120" s="149"/>
      <c r="S120" s="105"/>
      <c r="T120" s="112"/>
      <c r="U120" s="19">
        <f>SUBTOTAL(3,U121:U121)</f>
        <v>0</v>
      </c>
    </row>
    <row r="121" spans="1:21" s="17" customFormat="1" ht="25.5" outlineLevel="2" x14ac:dyDescent="0.2">
      <c r="A121" s="113">
        <v>560</v>
      </c>
      <c r="B121" s="114" t="s">
        <v>43</v>
      </c>
      <c r="C121" s="114" t="s">
        <v>44</v>
      </c>
      <c r="D121" s="122" t="s">
        <v>65</v>
      </c>
      <c r="E121" s="113" t="s">
        <v>70</v>
      </c>
      <c r="F121" s="116" t="s">
        <v>260</v>
      </c>
      <c r="G121" s="116"/>
      <c r="H121" s="116"/>
      <c r="I121" s="116">
        <v>254086410</v>
      </c>
      <c r="J121" s="116">
        <v>1</v>
      </c>
      <c r="K121" s="117">
        <v>153</v>
      </c>
      <c r="L121" s="118">
        <v>162.18</v>
      </c>
      <c r="M121" s="117">
        <f>SUM(L121-K121)</f>
        <v>9.1800000000000068</v>
      </c>
      <c r="N121" s="119">
        <f>SUM(L121/K121)-1</f>
        <v>6.0000000000000053E-2</v>
      </c>
      <c r="O121" s="118">
        <v>168.67</v>
      </c>
      <c r="P121" s="117">
        <f>SUM(O121-L121)</f>
        <v>6.4899999999999807</v>
      </c>
      <c r="Q121" s="119">
        <f>SUM(O121/L121)-1</f>
        <v>4.0017264767542082E-2</v>
      </c>
      <c r="R121" s="148">
        <v>168.67</v>
      </c>
      <c r="S121" s="123" t="s">
        <v>653</v>
      </c>
      <c r="T121" s="121" t="s">
        <v>263</v>
      </c>
    </row>
    <row r="122" spans="1:21" s="19" customFormat="1" ht="1.1499999999999999" customHeight="1" outlineLevel="1" x14ac:dyDescent="0.2">
      <c r="A122" s="104" t="s">
        <v>372</v>
      </c>
      <c r="B122" s="105"/>
      <c r="C122" s="105"/>
      <c r="D122" s="106"/>
      <c r="E122" s="107"/>
      <c r="F122" s="107"/>
      <c r="G122" s="107"/>
      <c r="H122" s="107"/>
      <c r="I122" s="107"/>
      <c r="J122" s="107"/>
      <c r="K122" s="108"/>
      <c r="L122" s="109"/>
      <c r="M122" s="108"/>
      <c r="N122" s="110"/>
      <c r="O122" s="109"/>
      <c r="P122" s="108"/>
      <c r="Q122" s="110"/>
      <c r="R122" s="149"/>
      <c r="S122" s="105"/>
      <c r="T122" s="112"/>
      <c r="U122" s="19">
        <f>SUBTOTAL(3,U123:U123)</f>
        <v>0</v>
      </c>
    </row>
    <row r="123" spans="1:21" s="17" customFormat="1" ht="25.5" outlineLevel="2" x14ac:dyDescent="0.2">
      <c r="A123" s="113">
        <v>562</v>
      </c>
      <c r="B123" s="114" t="s">
        <v>43</v>
      </c>
      <c r="C123" s="114" t="s">
        <v>44</v>
      </c>
      <c r="D123" s="122" t="s">
        <v>65</v>
      </c>
      <c r="E123" s="113" t="s">
        <v>70</v>
      </c>
      <c r="F123" s="116" t="s">
        <v>262</v>
      </c>
      <c r="G123" s="116"/>
      <c r="H123" s="116"/>
      <c r="I123" s="116">
        <v>254086741</v>
      </c>
      <c r="J123" s="116">
        <v>1</v>
      </c>
      <c r="K123" s="117">
        <v>163.80000000000001</v>
      </c>
      <c r="L123" s="118">
        <v>176.97</v>
      </c>
      <c r="M123" s="117">
        <f>SUM(L123-K123)</f>
        <v>13.169999999999987</v>
      </c>
      <c r="N123" s="119">
        <f>SUM(L123/K123)-1</f>
        <v>8.0402930402930339E-2</v>
      </c>
      <c r="O123" s="118">
        <v>184.05</v>
      </c>
      <c r="P123" s="117">
        <f>SUM(O123-L123)</f>
        <v>7.0800000000000125</v>
      </c>
      <c r="Q123" s="119">
        <f>SUM(O123/L123)-1</f>
        <v>4.0006780810306841E-2</v>
      </c>
      <c r="R123" s="148">
        <v>184.05</v>
      </c>
      <c r="S123" s="123" t="s">
        <v>656</v>
      </c>
      <c r="T123" s="121" t="s">
        <v>263</v>
      </c>
    </row>
    <row r="124" spans="1:21" s="19" customFormat="1" ht="1.1499999999999999" customHeight="1" outlineLevel="1" x14ac:dyDescent="0.2">
      <c r="A124" s="104" t="s">
        <v>371</v>
      </c>
      <c r="B124" s="105"/>
      <c r="C124" s="105"/>
      <c r="D124" s="106"/>
      <c r="E124" s="107"/>
      <c r="F124" s="107"/>
      <c r="G124" s="107"/>
      <c r="H124" s="107"/>
      <c r="I124" s="107"/>
      <c r="J124" s="107"/>
      <c r="K124" s="108"/>
      <c r="L124" s="109"/>
      <c r="M124" s="108"/>
      <c r="N124" s="110"/>
      <c r="O124" s="109"/>
      <c r="P124" s="108"/>
      <c r="Q124" s="110"/>
      <c r="R124" s="149"/>
      <c r="S124" s="105"/>
      <c r="T124" s="112"/>
      <c r="U124" s="19" t="e">
        <f>SUBTOTAL(3,#REF!)</f>
        <v>#REF!</v>
      </c>
    </row>
    <row r="125" spans="1:21" s="19" customFormat="1" ht="1.1499999999999999" customHeight="1" outlineLevel="1" x14ac:dyDescent="0.2">
      <c r="A125" s="104" t="s">
        <v>369</v>
      </c>
      <c r="B125" s="105"/>
      <c r="C125" s="105"/>
      <c r="D125" s="106"/>
      <c r="E125" s="107"/>
      <c r="F125" s="107"/>
      <c r="G125" s="107"/>
      <c r="H125" s="107"/>
      <c r="I125" s="107"/>
      <c r="J125" s="107"/>
      <c r="K125" s="108"/>
      <c r="L125" s="109"/>
      <c r="M125" s="108"/>
      <c r="N125" s="110"/>
      <c r="O125" s="109"/>
      <c r="P125" s="108"/>
      <c r="Q125" s="110"/>
      <c r="R125" s="149"/>
      <c r="S125" s="105"/>
      <c r="T125" s="112"/>
      <c r="U125" s="19">
        <f>SUBTOTAL(3,U126:U126)</f>
        <v>0</v>
      </c>
    </row>
    <row r="126" spans="1:21" s="17" customFormat="1" ht="25.5" outlineLevel="2" x14ac:dyDescent="0.2">
      <c r="A126" s="113">
        <v>564</v>
      </c>
      <c r="B126" s="114" t="s">
        <v>38</v>
      </c>
      <c r="C126" s="114" t="s">
        <v>81</v>
      </c>
      <c r="D126" s="122" t="s">
        <v>65</v>
      </c>
      <c r="E126" s="113" t="s">
        <v>70</v>
      </c>
      <c r="F126" s="116" t="s">
        <v>258</v>
      </c>
      <c r="G126" s="116"/>
      <c r="H126" s="116"/>
      <c r="I126" s="116">
        <v>254086027</v>
      </c>
      <c r="J126" s="116">
        <v>1</v>
      </c>
      <c r="K126" s="117">
        <v>107</v>
      </c>
      <c r="L126" s="118">
        <v>113.42</v>
      </c>
      <c r="M126" s="117">
        <f>SUM(L126-K126)</f>
        <v>6.4200000000000017</v>
      </c>
      <c r="N126" s="119">
        <f>SUM(L126/K126)-1</f>
        <v>6.0000000000000053E-2</v>
      </c>
      <c r="O126" s="118">
        <v>117.96</v>
      </c>
      <c r="P126" s="117">
        <f t="shared" ref="P126" si="52">SUM(O126-L126)</f>
        <v>4.539999999999992</v>
      </c>
      <c r="Q126" s="119">
        <f t="shared" ref="Q126" si="53">SUM(O126/L126)-1</f>
        <v>4.0028213718920735E-2</v>
      </c>
      <c r="R126" s="148">
        <v>117.96</v>
      </c>
      <c r="S126" s="123" t="s">
        <v>653</v>
      </c>
      <c r="T126" s="121" t="s">
        <v>263</v>
      </c>
    </row>
    <row r="127" spans="1:21" s="19" customFormat="1" ht="1.1499999999999999" customHeight="1" outlineLevel="1" x14ac:dyDescent="0.2">
      <c r="A127" s="104" t="s">
        <v>370</v>
      </c>
      <c r="B127" s="105"/>
      <c r="C127" s="105"/>
      <c r="D127" s="106"/>
      <c r="E127" s="107"/>
      <c r="F127" s="107"/>
      <c r="G127" s="107"/>
      <c r="H127" s="107"/>
      <c r="I127" s="107"/>
      <c r="J127" s="107"/>
      <c r="K127" s="108"/>
      <c r="L127" s="109"/>
      <c r="M127" s="108"/>
      <c r="N127" s="110"/>
      <c r="O127" s="109"/>
      <c r="P127" s="108"/>
      <c r="Q127" s="110"/>
      <c r="R127" s="149"/>
      <c r="S127" s="105"/>
      <c r="T127" s="112"/>
      <c r="U127" s="19">
        <f>SUBTOTAL(3,U128:U128)</f>
        <v>0</v>
      </c>
    </row>
    <row r="128" spans="1:21" s="17" customFormat="1" ht="25.5" outlineLevel="2" x14ac:dyDescent="0.2">
      <c r="A128" s="113">
        <v>566</v>
      </c>
      <c r="B128" s="114" t="s">
        <v>38</v>
      </c>
      <c r="C128" s="114" t="s">
        <v>44</v>
      </c>
      <c r="D128" s="122" t="s">
        <v>65</v>
      </c>
      <c r="E128" s="116" t="s">
        <v>261</v>
      </c>
      <c r="F128" s="116" t="s">
        <v>262</v>
      </c>
      <c r="G128" s="116"/>
      <c r="H128" s="116"/>
      <c r="I128" s="116">
        <v>254817741</v>
      </c>
      <c r="J128" s="116">
        <v>1</v>
      </c>
      <c r="K128" s="117">
        <v>166.95</v>
      </c>
      <c r="L128" s="118">
        <v>176.97</v>
      </c>
      <c r="M128" s="117">
        <f>SUM(L128-K128)</f>
        <v>10.02000000000001</v>
      </c>
      <c r="N128" s="119">
        <f>SUM(L128/K128)-1</f>
        <v>6.001796945193183E-2</v>
      </c>
      <c r="O128" s="118">
        <v>184.05</v>
      </c>
      <c r="P128" s="117">
        <f>SUM(O128-L128)</f>
        <v>7.0800000000000125</v>
      </c>
      <c r="Q128" s="119">
        <f>SUM(O128/L128)-1</f>
        <v>4.0006780810306841E-2</v>
      </c>
      <c r="R128" s="148">
        <v>184.05</v>
      </c>
      <c r="S128" s="123" t="s">
        <v>656</v>
      </c>
      <c r="T128" s="121" t="s">
        <v>263</v>
      </c>
    </row>
    <row r="129" spans="1:21" s="19" customFormat="1" ht="1.1499999999999999" customHeight="1" outlineLevel="1" x14ac:dyDescent="0.2">
      <c r="A129" s="104" t="s">
        <v>369</v>
      </c>
      <c r="B129" s="105"/>
      <c r="C129" s="105"/>
      <c r="D129" s="106"/>
      <c r="E129" s="107"/>
      <c r="F129" s="107"/>
      <c r="G129" s="107"/>
      <c r="H129" s="107"/>
      <c r="I129" s="107"/>
      <c r="J129" s="107"/>
      <c r="K129" s="108"/>
      <c r="L129" s="109"/>
      <c r="M129" s="108"/>
      <c r="N129" s="110"/>
      <c r="O129" s="109"/>
      <c r="P129" s="108"/>
      <c r="Q129" s="110"/>
      <c r="R129" s="149"/>
      <c r="S129" s="105"/>
      <c r="T129" s="112"/>
      <c r="U129" s="19" t="e">
        <f>SUBTOTAL(3,#REF!)</f>
        <v>#REF!</v>
      </c>
    </row>
    <row r="130" spans="1:21" s="19" customFormat="1" ht="1.1499999999999999" customHeight="1" outlineLevel="1" x14ac:dyDescent="0.2">
      <c r="A130" s="104" t="s">
        <v>368</v>
      </c>
      <c r="B130" s="105"/>
      <c r="C130" s="105"/>
      <c r="D130" s="124"/>
      <c r="E130" s="107"/>
      <c r="F130" s="125"/>
      <c r="G130" s="125"/>
      <c r="H130" s="125"/>
      <c r="I130" s="125"/>
      <c r="J130" s="125"/>
      <c r="K130" s="108"/>
      <c r="L130" s="109"/>
      <c r="M130" s="108"/>
      <c r="N130" s="110"/>
      <c r="O130" s="109"/>
      <c r="P130" s="108"/>
      <c r="Q130" s="110"/>
      <c r="R130" s="149"/>
      <c r="S130" s="126"/>
      <c r="T130" s="112"/>
      <c r="U130" s="19">
        <f>SUBTOTAL(3,U131:U131)</f>
        <v>0</v>
      </c>
    </row>
    <row r="131" spans="1:21" s="17" customFormat="1" ht="25.5" outlineLevel="2" x14ac:dyDescent="0.2">
      <c r="A131" s="113">
        <v>568</v>
      </c>
      <c r="B131" s="114" t="s">
        <v>38</v>
      </c>
      <c r="C131" s="114" t="s">
        <v>44</v>
      </c>
      <c r="D131" s="127" t="s">
        <v>65</v>
      </c>
      <c r="E131" s="113" t="s">
        <v>69</v>
      </c>
      <c r="F131" s="128" t="s">
        <v>256</v>
      </c>
      <c r="G131" s="128"/>
      <c r="H131" s="128"/>
      <c r="I131" s="128">
        <v>254085702</v>
      </c>
      <c r="J131" s="128">
        <v>1</v>
      </c>
      <c r="K131" s="117">
        <v>100</v>
      </c>
      <c r="L131" s="118">
        <v>106</v>
      </c>
      <c r="M131" s="117">
        <f>SUM(L131-K131)</f>
        <v>6</v>
      </c>
      <c r="N131" s="119">
        <f>SUM(L131/K131)-1</f>
        <v>6.0000000000000053E-2</v>
      </c>
      <c r="O131" s="118">
        <v>120</v>
      </c>
      <c r="P131" s="117">
        <f>SUM(O131-L131)</f>
        <v>14</v>
      </c>
      <c r="Q131" s="119">
        <f>SUM(O131/L131)-1</f>
        <v>0.13207547169811318</v>
      </c>
      <c r="R131" s="148">
        <v>120</v>
      </c>
      <c r="S131" s="129" t="s">
        <v>653</v>
      </c>
      <c r="T131" s="121" t="s">
        <v>263</v>
      </c>
    </row>
    <row r="132" spans="1:21" s="19" customFormat="1" ht="1.1499999999999999" customHeight="1" outlineLevel="1" x14ac:dyDescent="0.2">
      <c r="A132" s="104" t="s">
        <v>331</v>
      </c>
      <c r="B132" s="105"/>
      <c r="C132" s="105"/>
      <c r="D132" s="106"/>
      <c r="E132" s="107"/>
      <c r="F132" s="107"/>
      <c r="G132" s="107"/>
      <c r="H132" s="107"/>
      <c r="I132" s="107"/>
      <c r="J132" s="107"/>
      <c r="K132" s="108"/>
      <c r="L132" s="109"/>
      <c r="M132" s="108"/>
      <c r="N132" s="110"/>
      <c r="O132" s="109"/>
      <c r="P132" s="108"/>
      <c r="Q132" s="110"/>
      <c r="R132" s="149"/>
      <c r="S132" s="105"/>
      <c r="T132" s="112"/>
      <c r="U132" s="19">
        <f>SUBTOTAL(3,U141:U154)</f>
        <v>0</v>
      </c>
    </row>
    <row r="133" spans="1:21" s="19" customFormat="1" outlineLevel="1" x14ac:dyDescent="0.2">
      <c r="A133" s="177" t="s">
        <v>717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9"/>
    </row>
    <row r="134" spans="1:21" ht="25.5" x14ac:dyDescent="0.2">
      <c r="A134" s="128" t="s">
        <v>318</v>
      </c>
      <c r="B134" s="123" t="s">
        <v>5</v>
      </c>
      <c r="C134" s="123" t="s">
        <v>657</v>
      </c>
      <c r="D134" s="122" t="s">
        <v>65</v>
      </c>
      <c r="E134" s="116" t="s">
        <v>255</v>
      </c>
      <c r="F134" s="116" t="s">
        <v>247</v>
      </c>
      <c r="G134" s="116">
        <v>16</v>
      </c>
      <c r="H134" s="116" t="s">
        <v>250</v>
      </c>
      <c r="I134" s="116">
        <v>756067674</v>
      </c>
      <c r="J134" s="130"/>
      <c r="K134" s="128"/>
      <c r="L134" s="118">
        <v>379.91</v>
      </c>
      <c r="M134" s="128"/>
      <c r="N134" s="119"/>
      <c r="O134" s="118">
        <v>402.7</v>
      </c>
      <c r="P134" s="117">
        <f t="shared" ref="P134:P154" si="54">SUM(O134-L134)</f>
        <v>22.789999999999964</v>
      </c>
      <c r="Q134" s="119">
        <f t="shared" ref="Q134:Q154" si="55">SUM(O134/L134)-1</f>
        <v>5.9987891869126786E-2</v>
      </c>
      <c r="R134" s="148">
        <v>402.7</v>
      </c>
      <c r="S134" s="131"/>
      <c r="T134" s="132" t="s">
        <v>263</v>
      </c>
    </row>
    <row r="135" spans="1:21" ht="25.5" x14ac:dyDescent="0.2">
      <c r="A135" s="128" t="s">
        <v>318</v>
      </c>
      <c r="B135" s="123" t="s">
        <v>5</v>
      </c>
      <c r="C135" s="123" t="s">
        <v>44</v>
      </c>
      <c r="D135" s="122" t="s">
        <v>65</v>
      </c>
      <c r="E135" s="116" t="s">
        <v>255</v>
      </c>
      <c r="F135" s="116" t="s">
        <v>158</v>
      </c>
      <c r="G135" s="116">
        <v>16</v>
      </c>
      <c r="H135" s="116" t="s">
        <v>250</v>
      </c>
      <c r="I135" s="116">
        <v>756203265</v>
      </c>
      <c r="J135" s="130"/>
      <c r="K135" s="128"/>
      <c r="L135" s="118">
        <v>364.65</v>
      </c>
      <c r="M135" s="128"/>
      <c r="N135" s="119"/>
      <c r="O135" s="118">
        <v>386.53</v>
      </c>
      <c r="P135" s="117">
        <f t="shared" si="54"/>
        <v>21.879999999999995</v>
      </c>
      <c r="Q135" s="119">
        <f t="shared" si="55"/>
        <v>6.000274235568348E-2</v>
      </c>
      <c r="R135" s="148">
        <v>386.53</v>
      </c>
      <c r="S135" s="129" t="s">
        <v>708</v>
      </c>
      <c r="T135" s="132" t="s">
        <v>263</v>
      </c>
    </row>
    <row r="136" spans="1:21" ht="25.5" x14ac:dyDescent="0.2">
      <c r="A136" s="128" t="s">
        <v>318</v>
      </c>
      <c r="B136" s="123" t="s">
        <v>5</v>
      </c>
      <c r="C136" s="123" t="s">
        <v>657</v>
      </c>
      <c r="D136" s="122" t="s">
        <v>65</v>
      </c>
      <c r="E136" s="116" t="s">
        <v>255</v>
      </c>
      <c r="F136" s="116" t="s">
        <v>245</v>
      </c>
      <c r="G136" s="116">
        <v>16</v>
      </c>
      <c r="H136" s="116" t="s">
        <v>250</v>
      </c>
      <c r="I136" s="116">
        <v>756067737</v>
      </c>
      <c r="J136" s="130"/>
      <c r="K136" s="128"/>
      <c r="L136" s="118">
        <v>334.87</v>
      </c>
      <c r="M136" s="128"/>
      <c r="N136" s="119"/>
      <c r="O136" s="118">
        <v>354.96</v>
      </c>
      <c r="P136" s="117">
        <f t="shared" si="54"/>
        <v>20.089999999999975</v>
      </c>
      <c r="Q136" s="119">
        <f t="shared" si="55"/>
        <v>5.9993430286379823E-2</v>
      </c>
      <c r="R136" s="148">
        <v>354.96</v>
      </c>
      <c r="S136" s="131"/>
      <c r="T136" s="132" t="s">
        <v>263</v>
      </c>
    </row>
    <row r="137" spans="1:21" ht="25.5" x14ac:dyDescent="0.2">
      <c r="A137" s="128" t="s">
        <v>318</v>
      </c>
      <c r="B137" s="123" t="s">
        <v>5</v>
      </c>
      <c r="C137" s="123" t="s">
        <v>657</v>
      </c>
      <c r="D137" s="122" t="s">
        <v>65</v>
      </c>
      <c r="E137" s="116" t="s">
        <v>255</v>
      </c>
      <c r="F137" s="116" t="s">
        <v>249</v>
      </c>
      <c r="G137" s="116">
        <v>16</v>
      </c>
      <c r="H137" s="116" t="s">
        <v>250</v>
      </c>
      <c r="I137" s="116">
        <v>756067739</v>
      </c>
      <c r="J137" s="130"/>
      <c r="K137" s="128"/>
      <c r="L137" s="118">
        <v>336.24</v>
      </c>
      <c r="M137" s="128"/>
      <c r="N137" s="119"/>
      <c r="O137" s="118">
        <v>356.41</v>
      </c>
      <c r="P137" s="117">
        <f t="shared" si="54"/>
        <v>20.170000000000016</v>
      </c>
      <c r="Q137" s="119">
        <f t="shared" si="55"/>
        <v>5.9986914108969724E-2</v>
      </c>
      <c r="R137" s="148">
        <v>356.41</v>
      </c>
      <c r="S137" s="131"/>
      <c r="T137" s="132" t="s">
        <v>263</v>
      </c>
    </row>
    <row r="138" spans="1:21" ht="25.5" x14ac:dyDescent="0.2">
      <c r="A138" s="128" t="s">
        <v>318</v>
      </c>
      <c r="B138" s="131" t="s">
        <v>661</v>
      </c>
      <c r="C138" s="129" t="s">
        <v>6</v>
      </c>
      <c r="D138" s="127" t="s">
        <v>67</v>
      </c>
      <c r="E138" s="130" t="s">
        <v>662</v>
      </c>
      <c r="F138" s="130" t="s">
        <v>663</v>
      </c>
      <c r="G138" s="130">
        <v>14</v>
      </c>
      <c r="H138" s="130" t="s">
        <v>74</v>
      </c>
      <c r="I138" s="130">
        <v>12709</v>
      </c>
      <c r="J138" s="130"/>
      <c r="K138" s="128"/>
      <c r="L138" s="118">
        <v>343.35</v>
      </c>
      <c r="M138" s="128"/>
      <c r="N138" s="119"/>
      <c r="O138" s="118">
        <v>412.02</v>
      </c>
      <c r="P138" s="117">
        <f t="shared" si="54"/>
        <v>68.669999999999959</v>
      </c>
      <c r="Q138" s="119">
        <f t="shared" si="55"/>
        <v>0.19999999999999996</v>
      </c>
      <c r="R138" s="148">
        <v>365</v>
      </c>
      <c r="S138" s="131" t="s">
        <v>711</v>
      </c>
      <c r="T138" s="132" t="s">
        <v>314</v>
      </c>
    </row>
    <row r="139" spans="1:21" ht="25.5" x14ac:dyDescent="0.2">
      <c r="A139" s="128" t="s">
        <v>318</v>
      </c>
      <c r="B139" s="131" t="s">
        <v>661</v>
      </c>
      <c r="C139" s="129" t="s">
        <v>6</v>
      </c>
      <c r="D139" s="127" t="s">
        <v>67</v>
      </c>
      <c r="E139" s="130" t="s">
        <v>664</v>
      </c>
      <c r="F139" s="130" t="s">
        <v>663</v>
      </c>
      <c r="G139" s="130">
        <v>14</v>
      </c>
      <c r="H139" s="130" t="s">
        <v>74</v>
      </c>
      <c r="I139" s="130">
        <v>12714</v>
      </c>
      <c r="J139" s="130"/>
      <c r="K139" s="128"/>
      <c r="L139" s="118">
        <v>326.70999999999998</v>
      </c>
      <c r="M139" s="128"/>
      <c r="N139" s="119"/>
      <c r="O139" s="118">
        <v>392.05</v>
      </c>
      <c r="P139" s="117">
        <f t="shared" si="54"/>
        <v>65.340000000000032</v>
      </c>
      <c r="Q139" s="119">
        <f t="shared" si="55"/>
        <v>0.19999387836307436</v>
      </c>
      <c r="R139" s="148">
        <v>345</v>
      </c>
      <c r="S139" s="131" t="s">
        <v>711</v>
      </c>
      <c r="T139" s="132" t="s">
        <v>314</v>
      </c>
    </row>
    <row r="140" spans="1:21" ht="25.5" x14ac:dyDescent="0.2">
      <c r="A140" s="128" t="s">
        <v>318</v>
      </c>
      <c r="B140" s="123" t="s">
        <v>661</v>
      </c>
      <c r="C140" s="129" t="s">
        <v>6</v>
      </c>
      <c r="D140" s="127" t="s">
        <v>67</v>
      </c>
      <c r="E140" s="133" t="s">
        <v>665</v>
      </c>
      <c r="F140" s="133" t="s">
        <v>663</v>
      </c>
      <c r="G140" s="133">
        <v>16</v>
      </c>
      <c r="H140" s="133" t="s">
        <v>250</v>
      </c>
      <c r="I140" s="133">
        <v>12710</v>
      </c>
      <c r="J140" s="130"/>
      <c r="K140" s="128"/>
      <c r="L140" s="118">
        <v>353.85</v>
      </c>
      <c r="M140" s="128"/>
      <c r="N140" s="119"/>
      <c r="O140" s="118">
        <v>424.62</v>
      </c>
      <c r="P140" s="117">
        <f t="shared" si="54"/>
        <v>70.769999999999982</v>
      </c>
      <c r="Q140" s="119">
        <f t="shared" si="55"/>
        <v>0.19999999999999996</v>
      </c>
      <c r="R140" s="148">
        <v>365</v>
      </c>
      <c r="S140" s="131" t="s">
        <v>711</v>
      </c>
      <c r="T140" s="132" t="s">
        <v>314</v>
      </c>
    </row>
    <row r="141" spans="1:21" s="17" customFormat="1" ht="25.5" outlineLevel="2" x14ac:dyDescent="0.2">
      <c r="A141" s="116" t="s">
        <v>318</v>
      </c>
      <c r="B141" s="123" t="s">
        <v>46</v>
      </c>
      <c r="C141" s="123" t="s">
        <v>326</v>
      </c>
      <c r="D141" s="122" t="s">
        <v>65</v>
      </c>
      <c r="E141" s="116" t="s">
        <v>261</v>
      </c>
      <c r="F141" s="116" t="s">
        <v>327</v>
      </c>
      <c r="G141" s="116"/>
      <c r="H141" s="116"/>
      <c r="I141" s="116">
        <v>254817702</v>
      </c>
      <c r="J141" s="116"/>
      <c r="K141" s="117">
        <v>112</v>
      </c>
      <c r="L141" s="118">
        <v>118.72</v>
      </c>
      <c r="M141" s="117">
        <f t="shared" ref="M141:M154" si="56">SUM(L141-K141)</f>
        <v>6.7199999999999989</v>
      </c>
      <c r="N141" s="119">
        <f t="shared" ref="N141:N154" si="57">SUM(L141/K141)-1</f>
        <v>6.0000000000000053E-2</v>
      </c>
      <c r="O141" s="118">
        <v>145</v>
      </c>
      <c r="P141" s="117">
        <f t="shared" si="54"/>
        <v>26.28</v>
      </c>
      <c r="Q141" s="119">
        <f t="shared" si="55"/>
        <v>0.22136118598382759</v>
      </c>
      <c r="R141" s="148">
        <v>145</v>
      </c>
      <c r="S141" s="123" t="s">
        <v>322</v>
      </c>
      <c r="T141" s="121" t="s">
        <v>315</v>
      </c>
    </row>
    <row r="142" spans="1:21" s="17" customFormat="1" ht="25.5" outlineLevel="2" x14ac:dyDescent="0.2">
      <c r="A142" s="116" t="s">
        <v>318</v>
      </c>
      <c r="B142" s="123" t="s">
        <v>46</v>
      </c>
      <c r="C142" s="123" t="s">
        <v>326</v>
      </c>
      <c r="D142" s="122" t="s">
        <v>65</v>
      </c>
      <c r="E142" s="116" t="s">
        <v>255</v>
      </c>
      <c r="F142" s="116" t="s">
        <v>327</v>
      </c>
      <c r="G142" s="116"/>
      <c r="H142" s="116"/>
      <c r="I142" s="116">
        <v>254886702</v>
      </c>
      <c r="J142" s="116"/>
      <c r="K142" s="117">
        <v>115</v>
      </c>
      <c r="L142" s="118">
        <v>121.9</v>
      </c>
      <c r="M142" s="117">
        <f t="shared" si="56"/>
        <v>6.9000000000000057</v>
      </c>
      <c r="N142" s="119">
        <f t="shared" si="57"/>
        <v>6.0000000000000053E-2</v>
      </c>
      <c r="O142" s="118">
        <v>126.78</v>
      </c>
      <c r="P142" s="117">
        <f t="shared" si="54"/>
        <v>4.8799999999999955</v>
      </c>
      <c r="Q142" s="119">
        <f t="shared" si="55"/>
        <v>4.0032813781788246E-2</v>
      </c>
      <c r="R142" s="148">
        <v>126.78</v>
      </c>
      <c r="S142" s="123" t="s">
        <v>321</v>
      </c>
      <c r="T142" s="121" t="s">
        <v>315</v>
      </c>
    </row>
    <row r="143" spans="1:21" s="17" customFormat="1" ht="25.5" outlineLevel="2" x14ac:dyDescent="0.2">
      <c r="A143" s="116" t="s">
        <v>318</v>
      </c>
      <c r="B143" s="123" t="s">
        <v>46</v>
      </c>
      <c r="C143" s="123" t="s">
        <v>47</v>
      </c>
      <c r="D143" s="122" t="s">
        <v>65</v>
      </c>
      <c r="E143" s="116"/>
      <c r="F143" s="116"/>
      <c r="G143" s="116"/>
      <c r="H143" s="116"/>
      <c r="I143" s="116">
        <v>254086741</v>
      </c>
      <c r="J143" s="116"/>
      <c r="K143" s="117">
        <v>163.80000000000001</v>
      </c>
      <c r="L143" s="118">
        <v>176.97</v>
      </c>
      <c r="M143" s="117">
        <f t="shared" si="56"/>
        <v>13.169999999999987</v>
      </c>
      <c r="N143" s="119">
        <f t="shared" si="57"/>
        <v>8.0402930402930339E-2</v>
      </c>
      <c r="O143" s="118">
        <v>184.05</v>
      </c>
      <c r="P143" s="117">
        <f t="shared" si="54"/>
        <v>7.0800000000000125</v>
      </c>
      <c r="Q143" s="119">
        <f t="shared" si="55"/>
        <v>4.0006780810306841E-2</v>
      </c>
      <c r="R143" s="148">
        <v>184.05</v>
      </c>
      <c r="S143" s="123" t="s">
        <v>323</v>
      </c>
      <c r="T143" s="121" t="s">
        <v>315</v>
      </c>
    </row>
    <row r="144" spans="1:21" s="17" customFormat="1" ht="25.5" outlineLevel="2" x14ac:dyDescent="0.2">
      <c r="A144" s="116" t="s">
        <v>318</v>
      </c>
      <c r="B144" s="123" t="s">
        <v>46</v>
      </c>
      <c r="C144" s="123" t="s">
        <v>47</v>
      </c>
      <c r="D144" s="122" t="s">
        <v>65</v>
      </c>
      <c r="E144" s="116"/>
      <c r="F144" s="116"/>
      <c r="G144" s="116"/>
      <c r="H144" s="116"/>
      <c r="I144" s="116">
        <v>254817741</v>
      </c>
      <c r="J144" s="116"/>
      <c r="K144" s="117">
        <v>166.95</v>
      </c>
      <c r="L144" s="118">
        <v>176.97</v>
      </c>
      <c r="M144" s="117">
        <f t="shared" si="56"/>
        <v>10.02000000000001</v>
      </c>
      <c r="N144" s="119">
        <f t="shared" si="57"/>
        <v>6.001796945193183E-2</v>
      </c>
      <c r="O144" s="118">
        <v>184.05</v>
      </c>
      <c r="P144" s="117">
        <f t="shared" si="54"/>
        <v>7.0800000000000125</v>
      </c>
      <c r="Q144" s="119">
        <f t="shared" si="55"/>
        <v>4.0006780810306841E-2</v>
      </c>
      <c r="R144" s="148">
        <v>184.05</v>
      </c>
      <c r="S144" s="123" t="s">
        <v>324</v>
      </c>
      <c r="T144" s="121" t="s">
        <v>315</v>
      </c>
    </row>
    <row r="145" spans="1:21" s="17" customFormat="1" ht="25.5" outlineLevel="2" x14ac:dyDescent="0.2">
      <c r="A145" s="128" t="s">
        <v>318</v>
      </c>
      <c r="B145" s="123" t="s">
        <v>5</v>
      </c>
      <c r="C145" s="129" t="s">
        <v>325</v>
      </c>
      <c r="D145" s="127" t="s">
        <v>65</v>
      </c>
      <c r="E145" s="128" t="s">
        <v>255</v>
      </c>
      <c r="F145" s="128" t="s">
        <v>245</v>
      </c>
      <c r="G145" s="130">
        <v>16</v>
      </c>
      <c r="H145" s="128" t="s">
        <v>250</v>
      </c>
      <c r="I145" s="130">
        <v>756067739</v>
      </c>
      <c r="J145" s="130"/>
      <c r="K145" s="117">
        <v>278.25</v>
      </c>
      <c r="L145" s="118">
        <v>336.24</v>
      </c>
      <c r="M145" s="117">
        <f t="shared" si="56"/>
        <v>57.990000000000009</v>
      </c>
      <c r="N145" s="119">
        <f t="shared" si="57"/>
        <v>0.20840970350404309</v>
      </c>
      <c r="O145" s="118">
        <v>356.41</v>
      </c>
      <c r="P145" s="117">
        <f t="shared" si="54"/>
        <v>20.170000000000016</v>
      </c>
      <c r="Q145" s="119">
        <f t="shared" si="55"/>
        <v>5.9986914108969724E-2</v>
      </c>
      <c r="R145" s="148">
        <v>356.41</v>
      </c>
      <c r="S145" s="129" t="s">
        <v>319</v>
      </c>
      <c r="T145" s="121" t="s">
        <v>315</v>
      </c>
    </row>
    <row r="146" spans="1:21" s="17" customFormat="1" ht="25.5" outlineLevel="2" x14ac:dyDescent="0.2">
      <c r="A146" s="128" t="s">
        <v>318</v>
      </c>
      <c r="B146" s="123" t="s">
        <v>5</v>
      </c>
      <c r="C146" s="129" t="s">
        <v>325</v>
      </c>
      <c r="D146" s="127" t="s">
        <v>65</v>
      </c>
      <c r="E146" s="128" t="s">
        <v>255</v>
      </c>
      <c r="F146" s="128" t="s">
        <v>245</v>
      </c>
      <c r="G146" s="130">
        <v>16</v>
      </c>
      <c r="H146" s="128" t="s">
        <v>250</v>
      </c>
      <c r="I146" s="130">
        <v>756067737</v>
      </c>
      <c r="J146" s="130"/>
      <c r="K146" s="117">
        <v>274.08</v>
      </c>
      <c r="L146" s="118">
        <v>334.87</v>
      </c>
      <c r="M146" s="117">
        <f t="shared" si="56"/>
        <v>60.79000000000002</v>
      </c>
      <c r="N146" s="119">
        <f t="shared" si="57"/>
        <v>0.22179655575014601</v>
      </c>
      <c r="O146" s="118">
        <v>354.96</v>
      </c>
      <c r="P146" s="117">
        <f t="shared" si="54"/>
        <v>20.089999999999975</v>
      </c>
      <c r="Q146" s="119">
        <f t="shared" si="55"/>
        <v>5.9993430286379823E-2</v>
      </c>
      <c r="R146" s="148">
        <v>354.96</v>
      </c>
      <c r="S146" s="129" t="s">
        <v>320</v>
      </c>
      <c r="T146" s="121" t="s">
        <v>315</v>
      </c>
    </row>
    <row r="147" spans="1:21" s="17" customFormat="1" ht="25.5" outlineLevel="2" x14ac:dyDescent="0.2">
      <c r="A147" s="128" t="s">
        <v>318</v>
      </c>
      <c r="B147" s="123" t="s">
        <v>5</v>
      </c>
      <c r="C147" s="129" t="s">
        <v>325</v>
      </c>
      <c r="D147" s="127" t="s">
        <v>65</v>
      </c>
      <c r="E147" s="128" t="s">
        <v>255</v>
      </c>
      <c r="F147" s="128" t="s">
        <v>247</v>
      </c>
      <c r="G147" s="130">
        <v>16</v>
      </c>
      <c r="H147" s="128" t="s">
        <v>250</v>
      </c>
      <c r="I147" s="130">
        <v>756067674</v>
      </c>
      <c r="J147" s="130"/>
      <c r="K147" s="117">
        <v>309.22000000000003</v>
      </c>
      <c r="L147" s="118">
        <v>379.91</v>
      </c>
      <c r="M147" s="117">
        <f t="shared" si="56"/>
        <v>70.69</v>
      </c>
      <c r="N147" s="119">
        <f t="shared" si="57"/>
        <v>0.22860746394153031</v>
      </c>
      <c r="O147" s="118">
        <v>402.7</v>
      </c>
      <c r="P147" s="117">
        <f t="shared" si="54"/>
        <v>22.789999999999964</v>
      </c>
      <c r="Q147" s="119">
        <f t="shared" si="55"/>
        <v>5.9987891869126786E-2</v>
      </c>
      <c r="R147" s="148">
        <v>402.7</v>
      </c>
      <c r="S147" s="129" t="s">
        <v>317</v>
      </c>
      <c r="T147" s="121" t="s">
        <v>315</v>
      </c>
    </row>
    <row r="148" spans="1:21" s="17" customFormat="1" ht="25.5" outlineLevel="2" x14ac:dyDescent="0.2">
      <c r="A148" s="128" t="s">
        <v>318</v>
      </c>
      <c r="B148" s="123" t="s">
        <v>5</v>
      </c>
      <c r="C148" s="129" t="s">
        <v>325</v>
      </c>
      <c r="D148" s="127" t="s">
        <v>65</v>
      </c>
      <c r="E148" s="128" t="s">
        <v>261</v>
      </c>
      <c r="F148" s="128" t="s">
        <v>245</v>
      </c>
      <c r="G148" s="130">
        <v>14</v>
      </c>
      <c r="H148" s="128" t="s">
        <v>74</v>
      </c>
      <c r="I148" s="130">
        <v>756603737</v>
      </c>
      <c r="J148" s="130"/>
      <c r="K148" s="117">
        <v>302.79000000000002</v>
      </c>
      <c r="L148" s="118">
        <v>375</v>
      </c>
      <c r="M148" s="117">
        <f t="shared" si="56"/>
        <v>72.20999999999998</v>
      </c>
      <c r="N148" s="119">
        <f t="shared" si="57"/>
        <v>0.23848211631824023</v>
      </c>
      <c r="O148" s="118">
        <v>388.88</v>
      </c>
      <c r="P148" s="117">
        <f t="shared" si="54"/>
        <v>13.879999999999995</v>
      </c>
      <c r="Q148" s="119">
        <f t="shared" si="55"/>
        <v>3.7013333333333343E-2</v>
      </c>
      <c r="R148" s="148">
        <v>388.88</v>
      </c>
      <c r="S148" s="129" t="s">
        <v>688</v>
      </c>
      <c r="T148" s="121" t="s">
        <v>315</v>
      </c>
    </row>
    <row r="149" spans="1:21" s="17" customFormat="1" ht="25.5" outlineLevel="2" x14ac:dyDescent="0.2">
      <c r="A149" s="128" t="s">
        <v>318</v>
      </c>
      <c r="B149" s="123" t="s">
        <v>5</v>
      </c>
      <c r="C149" s="131"/>
      <c r="D149" s="127" t="s">
        <v>65</v>
      </c>
      <c r="E149" s="130"/>
      <c r="F149" s="130"/>
      <c r="G149" s="130"/>
      <c r="H149" s="128" t="s">
        <v>250</v>
      </c>
      <c r="I149" s="130">
        <v>138803824</v>
      </c>
      <c r="J149" s="130"/>
      <c r="K149" s="117">
        <v>300.89999999999998</v>
      </c>
      <c r="L149" s="118">
        <v>407.97</v>
      </c>
      <c r="M149" s="117">
        <f t="shared" si="56"/>
        <v>107.07000000000005</v>
      </c>
      <c r="N149" s="119">
        <f t="shared" si="57"/>
        <v>0.35583250249252263</v>
      </c>
      <c r="O149" s="118">
        <v>458</v>
      </c>
      <c r="P149" s="117">
        <f t="shared" si="54"/>
        <v>50.029999999999973</v>
      </c>
      <c r="Q149" s="119">
        <f t="shared" si="55"/>
        <v>0.12263156604652292</v>
      </c>
      <c r="R149" s="148">
        <v>458</v>
      </c>
      <c r="S149" s="129" t="s">
        <v>689</v>
      </c>
      <c r="T149" s="121" t="s">
        <v>315</v>
      </c>
    </row>
    <row r="150" spans="1:21" s="17" customFormat="1" ht="25.5" outlineLevel="2" x14ac:dyDescent="0.2">
      <c r="A150" s="128" t="s">
        <v>318</v>
      </c>
      <c r="B150" s="123" t="s">
        <v>5</v>
      </c>
      <c r="C150" s="131"/>
      <c r="D150" s="127" t="s">
        <v>65</v>
      </c>
      <c r="E150" s="130"/>
      <c r="F150" s="130"/>
      <c r="G150" s="130"/>
      <c r="H150" s="128" t="s">
        <v>74</v>
      </c>
      <c r="I150" s="130">
        <v>756603738</v>
      </c>
      <c r="J150" s="130"/>
      <c r="K150" s="117">
        <v>313.64999999999998</v>
      </c>
      <c r="L150" s="118">
        <v>380</v>
      </c>
      <c r="M150" s="117">
        <f t="shared" si="56"/>
        <v>66.350000000000023</v>
      </c>
      <c r="N150" s="119">
        <f t="shared" si="57"/>
        <v>0.21154152717997787</v>
      </c>
      <c r="O150" s="118">
        <v>408.83</v>
      </c>
      <c r="P150" s="117">
        <f t="shared" si="54"/>
        <v>28.829999999999984</v>
      </c>
      <c r="Q150" s="119">
        <f t="shared" si="55"/>
        <v>7.5868421052631474E-2</v>
      </c>
      <c r="R150" s="148">
        <v>408.83</v>
      </c>
      <c r="S150" s="129" t="s">
        <v>691</v>
      </c>
      <c r="T150" s="121" t="s">
        <v>315</v>
      </c>
    </row>
    <row r="151" spans="1:21" s="17" customFormat="1" ht="25.5" outlineLevel="2" x14ac:dyDescent="0.2">
      <c r="A151" s="128" t="s">
        <v>318</v>
      </c>
      <c r="B151" s="123" t="s">
        <v>5</v>
      </c>
      <c r="C151" s="131"/>
      <c r="D151" s="127" t="s">
        <v>65</v>
      </c>
      <c r="E151" s="130"/>
      <c r="F151" s="130"/>
      <c r="G151" s="130"/>
      <c r="H151" s="128" t="s">
        <v>250</v>
      </c>
      <c r="I151" s="130">
        <v>138803738</v>
      </c>
      <c r="J151" s="130"/>
      <c r="K151" s="117">
        <v>309.75</v>
      </c>
      <c r="L151" s="118">
        <v>390</v>
      </c>
      <c r="M151" s="117">
        <f t="shared" si="56"/>
        <v>80.25</v>
      </c>
      <c r="N151" s="119">
        <f t="shared" si="57"/>
        <v>0.2590799031476998</v>
      </c>
      <c r="O151" s="118">
        <v>392.09</v>
      </c>
      <c r="P151" s="117">
        <f t="shared" si="54"/>
        <v>2.089999999999975</v>
      </c>
      <c r="Q151" s="119">
        <f t="shared" si="55"/>
        <v>5.3589743589743666E-3</v>
      </c>
      <c r="R151" s="148">
        <v>392.09</v>
      </c>
      <c r="S151" s="129" t="s">
        <v>690</v>
      </c>
      <c r="T151" s="121" t="s">
        <v>315</v>
      </c>
    </row>
    <row r="152" spans="1:21" s="17" customFormat="1" ht="25.5" outlineLevel="2" x14ac:dyDescent="0.2">
      <c r="A152" s="128" t="s">
        <v>318</v>
      </c>
      <c r="B152" s="123" t="s">
        <v>5</v>
      </c>
      <c r="C152" s="129" t="s">
        <v>325</v>
      </c>
      <c r="D152" s="127" t="s">
        <v>65</v>
      </c>
      <c r="E152" s="128" t="s">
        <v>261</v>
      </c>
      <c r="F152" s="128" t="s">
        <v>247</v>
      </c>
      <c r="G152" s="130">
        <v>14</v>
      </c>
      <c r="H152" s="128" t="s">
        <v>74</v>
      </c>
      <c r="I152" s="130">
        <v>756817674</v>
      </c>
      <c r="J152" s="130"/>
      <c r="K152" s="117">
        <v>344.34</v>
      </c>
      <c r="L152" s="118">
        <v>440</v>
      </c>
      <c r="M152" s="117">
        <f t="shared" si="56"/>
        <v>95.660000000000025</v>
      </c>
      <c r="N152" s="119">
        <f t="shared" si="57"/>
        <v>0.27780681884184255</v>
      </c>
      <c r="O152" s="118">
        <v>448.8</v>
      </c>
      <c r="P152" s="117">
        <f t="shared" si="54"/>
        <v>8.8000000000000114</v>
      </c>
      <c r="Q152" s="119">
        <f t="shared" si="55"/>
        <v>2.0000000000000018E-2</v>
      </c>
      <c r="R152" s="148">
        <v>448.8</v>
      </c>
      <c r="S152" s="129" t="s">
        <v>688</v>
      </c>
      <c r="T152" s="121" t="s">
        <v>315</v>
      </c>
    </row>
    <row r="153" spans="1:21" s="17" customFormat="1" ht="25.5" outlineLevel="2" x14ac:dyDescent="0.2">
      <c r="A153" s="128" t="s">
        <v>318</v>
      </c>
      <c r="B153" s="123" t="s">
        <v>5</v>
      </c>
      <c r="C153" s="131"/>
      <c r="D153" s="127" t="s">
        <v>65</v>
      </c>
      <c r="E153" s="130"/>
      <c r="F153" s="130"/>
      <c r="G153" s="130"/>
      <c r="H153" s="128" t="s">
        <v>250</v>
      </c>
      <c r="I153" s="130">
        <v>756203265</v>
      </c>
      <c r="J153" s="130"/>
      <c r="K153" s="117">
        <v>330.75</v>
      </c>
      <c r="L153" s="118">
        <v>420</v>
      </c>
      <c r="M153" s="117">
        <f t="shared" si="56"/>
        <v>89.25</v>
      </c>
      <c r="N153" s="119">
        <f t="shared" si="57"/>
        <v>0.26984126984126977</v>
      </c>
      <c r="O153" s="118">
        <v>386.53</v>
      </c>
      <c r="P153" s="117">
        <f t="shared" si="54"/>
        <v>-33.470000000000027</v>
      </c>
      <c r="Q153" s="119">
        <f t="shared" si="55"/>
        <v>-7.96904761904762E-2</v>
      </c>
      <c r="R153" s="148">
        <v>386.53</v>
      </c>
      <c r="S153" s="129" t="s">
        <v>692</v>
      </c>
      <c r="T153" s="121" t="s">
        <v>315</v>
      </c>
    </row>
    <row r="154" spans="1:21" s="17" customFormat="1" ht="25.5" outlineLevel="2" x14ac:dyDescent="0.2">
      <c r="A154" s="128" t="s">
        <v>318</v>
      </c>
      <c r="B154" s="123" t="s">
        <v>5</v>
      </c>
      <c r="C154" s="131"/>
      <c r="D154" s="127" t="s">
        <v>65</v>
      </c>
      <c r="E154" s="130"/>
      <c r="F154" s="130"/>
      <c r="G154" s="130"/>
      <c r="H154" s="128" t="s">
        <v>74</v>
      </c>
      <c r="I154" s="130">
        <v>756938265</v>
      </c>
      <c r="J154" s="130"/>
      <c r="K154" s="117">
        <v>335.6</v>
      </c>
      <c r="L154" s="118">
        <v>435</v>
      </c>
      <c r="M154" s="117">
        <f t="shared" si="56"/>
        <v>99.399999999999977</v>
      </c>
      <c r="N154" s="119">
        <f t="shared" si="57"/>
        <v>0.29618593563766371</v>
      </c>
      <c r="O154" s="118">
        <v>479.94</v>
      </c>
      <c r="P154" s="117">
        <f t="shared" si="54"/>
        <v>44.94</v>
      </c>
      <c r="Q154" s="119">
        <f t="shared" si="55"/>
        <v>0.10331034482758628</v>
      </c>
      <c r="R154" s="148">
        <v>479.94</v>
      </c>
      <c r="S154" s="129" t="s">
        <v>693</v>
      </c>
      <c r="T154" s="121" t="s">
        <v>315</v>
      </c>
    </row>
    <row r="155" spans="1:21" s="20" customFormat="1" x14ac:dyDescent="0.2">
      <c r="A155" s="64"/>
      <c r="B155" s="64"/>
      <c r="C155" s="65"/>
      <c r="E155" s="64"/>
      <c r="F155" s="64"/>
      <c r="G155" s="64"/>
      <c r="H155" s="64"/>
      <c r="I155" s="64"/>
      <c r="J155" s="64"/>
      <c r="K155" s="42"/>
      <c r="L155" s="66"/>
      <c r="M155" s="67"/>
      <c r="N155" s="68"/>
      <c r="O155" s="66"/>
      <c r="P155" s="67"/>
      <c r="Q155" s="68"/>
      <c r="R155" s="61"/>
      <c r="S155" s="65"/>
      <c r="T155" s="69"/>
      <c r="U155" s="16"/>
    </row>
  </sheetData>
  <sheetProtection autoFilter="0"/>
  <autoFilter ref="A1:U154" xr:uid="{00000000-0009-0000-0000-000006000000}"/>
  <mergeCells count="1">
    <mergeCell ref="A133:T133"/>
  </mergeCells>
  <phoneticPr fontId="8" type="noConversion"/>
  <printOptions horizontalCentered="1"/>
  <pageMargins left="0.2" right="0.2" top="1" bottom="0.2" header="0.3" footer="0.3"/>
  <pageSetup orientation="landscape" r:id="rId1"/>
  <headerFooter>
    <oddHeader xml:space="preserve">&amp;L&amp;"Arial,Bold"&amp;12EPC/META/OMERESA/STARK
Transportation Supply Bid Extension - Tires&amp;R&amp;"Arial,Bold"&amp;12Pricing:  March 1, 2024- February 28, 2025
  </oddHeader>
  </headerFooter>
  <rowBreaks count="2" manualBreakCount="2">
    <brk id="73" max="18" man="1"/>
    <brk id="132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01F5-62F7-4FD9-8C84-381AEDC48DDD}">
  <sheetPr>
    <tabColor theme="8" tint="-0.249977111117893"/>
  </sheetPr>
  <dimension ref="A1:S36"/>
  <sheetViews>
    <sheetView view="pageBreakPreview" zoomScaleNormal="70" zoomScaleSheetLayoutView="100" workbookViewId="0">
      <pane ySplit="3" topLeftCell="A4" activePane="bottomLeft" state="frozen"/>
      <selection activeCell="D1" sqref="D1"/>
      <selection pane="bottomLeft" activeCell="E28" sqref="E28"/>
    </sheetView>
  </sheetViews>
  <sheetFormatPr defaultColWidth="9.140625" defaultRowHeight="12.75" x14ac:dyDescent="0.2"/>
  <cols>
    <col min="1" max="1" width="15.28515625" style="37" bestFit="1" customWidth="1"/>
    <col min="2" max="2" width="11" style="37" bestFit="1" customWidth="1"/>
    <col min="3" max="3" width="15.5703125" style="37" bestFit="1" customWidth="1"/>
    <col min="4" max="4" width="88.28515625" style="37" customWidth="1"/>
    <col min="5" max="5" width="13.5703125" style="36" bestFit="1" customWidth="1"/>
    <col min="6" max="6" width="16.5703125" style="36" bestFit="1" customWidth="1"/>
    <col min="7" max="7" width="9.28515625" style="36" customWidth="1"/>
    <col min="8" max="8" width="9" style="38" hidden="1" customWidth="1"/>
    <col min="9" max="9" width="9.5703125" style="38" hidden="1" customWidth="1"/>
    <col min="10" max="10" width="12" style="38" hidden="1" customWidth="1"/>
    <col min="11" max="12" width="0" style="39" hidden="1" customWidth="1"/>
    <col min="13" max="13" width="0" style="45" hidden="1" customWidth="1"/>
    <col min="14" max="14" width="0" style="36" hidden="1" customWidth="1"/>
    <col min="15" max="15" width="0" style="44" hidden="1" customWidth="1"/>
    <col min="16" max="17" width="0" style="56" hidden="1" customWidth="1"/>
    <col min="18" max="19" width="9.140625" style="56"/>
    <col min="20" max="16384" width="9.140625" style="39"/>
  </cols>
  <sheetData>
    <row r="1" spans="1:19" x14ac:dyDescent="0.2">
      <c r="A1" s="188"/>
      <c r="B1" s="189"/>
      <c r="C1" s="189"/>
      <c r="D1" s="190" t="s">
        <v>633</v>
      </c>
      <c r="E1" s="189"/>
      <c r="F1" s="189"/>
      <c r="G1" s="189"/>
      <c r="H1" s="191"/>
      <c r="I1" s="191"/>
      <c r="J1" s="192">
        <v>2021</v>
      </c>
      <c r="K1" s="193">
        <v>2021</v>
      </c>
      <c r="L1" s="192">
        <v>2022</v>
      </c>
      <c r="M1" s="193">
        <v>2022</v>
      </c>
      <c r="N1" s="193">
        <v>2023</v>
      </c>
      <c r="O1" s="193">
        <v>2024</v>
      </c>
      <c r="P1" s="194">
        <v>2023</v>
      </c>
      <c r="Q1" s="194">
        <v>2023</v>
      </c>
      <c r="R1" s="194">
        <v>2024</v>
      </c>
      <c r="S1" s="194">
        <v>2024</v>
      </c>
    </row>
    <row r="2" spans="1:19" x14ac:dyDescent="0.2">
      <c r="A2" s="195"/>
      <c r="B2" s="196"/>
      <c r="C2" s="196"/>
      <c r="D2" s="196"/>
      <c r="E2" s="197"/>
      <c r="F2" s="197"/>
      <c r="G2" s="197"/>
      <c r="H2" s="198" t="s">
        <v>642</v>
      </c>
      <c r="I2" s="198" t="s">
        <v>642</v>
      </c>
      <c r="J2" s="199" t="s">
        <v>641</v>
      </c>
      <c r="K2" s="200" t="s">
        <v>641</v>
      </c>
      <c r="L2" s="199" t="s">
        <v>641</v>
      </c>
      <c r="M2" s="200" t="s">
        <v>641</v>
      </c>
      <c r="N2" s="200" t="s">
        <v>641</v>
      </c>
      <c r="O2" s="200" t="s">
        <v>641</v>
      </c>
      <c r="P2" s="201" t="s">
        <v>641</v>
      </c>
      <c r="Q2" s="202" t="s">
        <v>641</v>
      </c>
      <c r="R2" s="201" t="s">
        <v>641</v>
      </c>
      <c r="S2" s="202" t="s">
        <v>641</v>
      </c>
    </row>
    <row r="3" spans="1:19" ht="16.5" x14ac:dyDescent="0.2">
      <c r="A3" s="203" t="s">
        <v>1</v>
      </c>
      <c r="B3" s="204" t="s">
        <v>624</v>
      </c>
      <c r="C3" s="203" t="s">
        <v>563</v>
      </c>
      <c r="D3" s="203" t="s">
        <v>2</v>
      </c>
      <c r="E3" s="204" t="s">
        <v>626</v>
      </c>
      <c r="F3" s="204" t="s">
        <v>627</v>
      </c>
      <c r="G3" s="203" t="s">
        <v>3</v>
      </c>
      <c r="H3" s="205" t="s">
        <v>562</v>
      </c>
      <c r="I3" s="205" t="s">
        <v>632</v>
      </c>
      <c r="J3" s="206" t="s">
        <v>562</v>
      </c>
      <c r="K3" s="206" t="s">
        <v>632</v>
      </c>
      <c r="L3" s="206" t="s">
        <v>562</v>
      </c>
      <c r="M3" s="206" t="s">
        <v>632</v>
      </c>
      <c r="N3" s="206" t="s">
        <v>632</v>
      </c>
      <c r="O3" s="207" t="s">
        <v>632</v>
      </c>
      <c r="P3" s="206" t="s">
        <v>562</v>
      </c>
      <c r="Q3" s="206" t="s">
        <v>632</v>
      </c>
      <c r="R3" s="206" t="s">
        <v>562</v>
      </c>
      <c r="S3" s="206" t="s">
        <v>632</v>
      </c>
    </row>
    <row r="4" spans="1:19" x14ac:dyDescent="0.2">
      <c r="A4" s="208" t="s">
        <v>621</v>
      </c>
      <c r="B4" s="208" t="s">
        <v>537</v>
      </c>
      <c r="C4" s="208" t="s">
        <v>561</v>
      </c>
      <c r="D4" s="208" t="s">
        <v>560</v>
      </c>
      <c r="E4" s="209" t="s">
        <v>514</v>
      </c>
      <c r="F4" s="209" t="s">
        <v>628</v>
      </c>
      <c r="G4" s="209">
        <v>1</v>
      </c>
      <c r="H4" s="210">
        <v>260</v>
      </c>
      <c r="I4" s="210">
        <v>195</v>
      </c>
      <c r="J4" s="211">
        <v>260</v>
      </c>
      <c r="K4" s="212">
        <v>195</v>
      </c>
      <c r="L4" s="211">
        <v>278</v>
      </c>
      <c r="M4" s="213">
        <v>208.5</v>
      </c>
      <c r="N4" s="211">
        <f t="shared" ref="N4:N34" si="0">SUM(M4-K4)</f>
        <v>13.5</v>
      </c>
      <c r="O4" s="214">
        <f t="shared" ref="O4:O34" si="1">SUM(M4/K4)-1</f>
        <v>6.9230769230769207E-2</v>
      </c>
      <c r="P4" s="215">
        <v>278</v>
      </c>
      <c r="Q4" s="215">
        <v>208.5</v>
      </c>
      <c r="R4" s="215">
        <v>278</v>
      </c>
      <c r="S4" s="215">
        <v>208.5</v>
      </c>
    </row>
    <row r="5" spans="1:19" x14ac:dyDescent="0.2">
      <c r="A5" s="208" t="s">
        <v>621</v>
      </c>
      <c r="B5" s="208" t="s">
        <v>537</v>
      </c>
      <c r="C5" s="208" t="s">
        <v>559</v>
      </c>
      <c r="D5" s="208" t="s">
        <v>558</v>
      </c>
      <c r="E5" s="209" t="s">
        <v>514</v>
      </c>
      <c r="F5" s="209" t="s">
        <v>628</v>
      </c>
      <c r="G5" s="209">
        <v>1</v>
      </c>
      <c r="H5" s="210">
        <v>340</v>
      </c>
      <c r="I5" s="210">
        <v>255</v>
      </c>
      <c r="J5" s="211">
        <v>340</v>
      </c>
      <c r="K5" s="212">
        <v>255</v>
      </c>
      <c r="L5" s="211">
        <v>364</v>
      </c>
      <c r="M5" s="213">
        <v>273</v>
      </c>
      <c r="N5" s="211">
        <f t="shared" si="0"/>
        <v>18</v>
      </c>
      <c r="O5" s="214">
        <f t="shared" si="1"/>
        <v>7.0588235294117618E-2</v>
      </c>
      <c r="P5" s="215">
        <v>364</v>
      </c>
      <c r="Q5" s="215">
        <v>273</v>
      </c>
      <c r="R5" s="215">
        <v>364</v>
      </c>
      <c r="S5" s="215">
        <v>273</v>
      </c>
    </row>
    <row r="6" spans="1:19" x14ac:dyDescent="0.2">
      <c r="A6" s="208" t="s">
        <v>621</v>
      </c>
      <c r="B6" s="208" t="s">
        <v>537</v>
      </c>
      <c r="C6" s="208" t="s">
        <v>557</v>
      </c>
      <c r="D6" s="208" t="s">
        <v>556</v>
      </c>
      <c r="E6" s="209" t="s">
        <v>514</v>
      </c>
      <c r="F6" s="209" t="s">
        <v>628</v>
      </c>
      <c r="G6" s="209">
        <v>1</v>
      </c>
      <c r="H6" s="210">
        <v>370</v>
      </c>
      <c r="I6" s="210">
        <v>277.5</v>
      </c>
      <c r="J6" s="211">
        <v>370</v>
      </c>
      <c r="K6" s="212">
        <v>277.5</v>
      </c>
      <c r="L6" s="211">
        <v>396</v>
      </c>
      <c r="M6" s="213">
        <v>297</v>
      </c>
      <c r="N6" s="211">
        <f t="shared" si="0"/>
        <v>19.5</v>
      </c>
      <c r="O6" s="214">
        <f t="shared" si="1"/>
        <v>7.0270270270270219E-2</v>
      </c>
      <c r="P6" s="215">
        <v>396</v>
      </c>
      <c r="Q6" s="215">
        <v>297</v>
      </c>
      <c r="R6" s="215">
        <v>396</v>
      </c>
      <c r="S6" s="215">
        <v>297</v>
      </c>
    </row>
    <row r="7" spans="1:19" x14ac:dyDescent="0.2">
      <c r="A7" s="208" t="s">
        <v>621</v>
      </c>
      <c r="B7" s="208" t="s">
        <v>537</v>
      </c>
      <c r="C7" s="208" t="s">
        <v>643</v>
      </c>
      <c r="D7" s="208" t="s">
        <v>560</v>
      </c>
      <c r="E7" s="209" t="s">
        <v>514</v>
      </c>
      <c r="F7" s="209" t="s">
        <v>628</v>
      </c>
      <c r="G7" s="209">
        <v>1</v>
      </c>
      <c r="H7" s="210"/>
      <c r="I7" s="210"/>
      <c r="J7" s="211">
        <v>198</v>
      </c>
      <c r="K7" s="212">
        <v>148.5</v>
      </c>
      <c r="L7" s="211">
        <v>212</v>
      </c>
      <c r="M7" s="213">
        <v>159</v>
      </c>
      <c r="N7" s="211">
        <f t="shared" si="0"/>
        <v>10.5</v>
      </c>
      <c r="O7" s="214">
        <f t="shared" si="1"/>
        <v>7.0707070707070718E-2</v>
      </c>
      <c r="P7" s="215">
        <v>212</v>
      </c>
      <c r="Q7" s="215">
        <v>159</v>
      </c>
      <c r="R7" s="215">
        <v>258</v>
      </c>
      <c r="S7" s="215">
        <v>193.5</v>
      </c>
    </row>
    <row r="8" spans="1:19" x14ac:dyDescent="0.2">
      <c r="A8" s="208" t="s">
        <v>621</v>
      </c>
      <c r="B8" s="208" t="s">
        <v>537</v>
      </c>
      <c r="C8" s="208" t="s">
        <v>555</v>
      </c>
      <c r="D8" s="208" t="s">
        <v>554</v>
      </c>
      <c r="E8" s="209" t="s">
        <v>511</v>
      </c>
      <c r="F8" s="209" t="s">
        <v>629</v>
      </c>
      <c r="G8" s="209">
        <v>1</v>
      </c>
      <c r="H8" s="210">
        <v>420</v>
      </c>
      <c r="I8" s="210">
        <v>315</v>
      </c>
      <c r="J8" s="211">
        <v>405</v>
      </c>
      <c r="K8" s="212">
        <v>303.75</v>
      </c>
      <c r="L8" s="211">
        <v>441</v>
      </c>
      <c r="M8" s="213">
        <v>330.75</v>
      </c>
      <c r="N8" s="211">
        <f t="shared" si="0"/>
        <v>27</v>
      </c>
      <c r="O8" s="214">
        <f t="shared" si="1"/>
        <v>8.8888888888888795E-2</v>
      </c>
      <c r="P8" s="215">
        <v>441</v>
      </c>
      <c r="Q8" s="215">
        <v>330.75</v>
      </c>
      <c r="R8" s="215">
        <v>395</v>
      </c>
      <c r="S8" s="215">
        <v>296.25</v>
      </c>
    </row>
    <row r="9" spans="1:19" x14ac:dyDescent="0.2">
      <c r="A9" s="208" t="s">
        <v>621</v>
      </c>
      <c r="B9" s="208" t="s">
        <v>537</v>
      </c>
      <c r="C9" s="208" t="s">
        <v>553</v>
      </c>
      <c r="D9" s="208" t="s">
        <v>552</v>
      </c>
      <c r="E9" s="209" t="s">
        <v>511</v>
      </c>
      <c r="F9" s="209" t="s">
        <v>629</v>
      </c>
      <c r="G9" s="209">
        <v>1</v>
      </c>
      <c r="H9" s="210">
        <v>510</v>
      </c>
      <c r="I9" s="210">
        <v>382.5</v>
      </c>
      <c r="J9" s="211">
        <v>495</v>
      </c>
      <c r="K9" s="212">
        <v>371.25</v>
      </c>
      <c r="L9" s="211">
        <v>536</v>
      </c>
      <c r="M9" s="213">
        <v>402</v>
      </c>
      <c r="N9" s="211">
        <f t="shared" si="0"/>
        <v>30.75</v>
      </c>
      <c r="O9" s="214">
        <f t="shared" si="1"/>
        <v>8.2828282828282918E-2</v>
      </c>
      <c r="P9" s="215">
        <v>536</v>
      </c>
      <c r="Q9" s="215">
        <v>402</v>
      </c>
      <c r="R9" s="215">
        <v>460</v>
      </c>
      <c r="S9" s="215">
        <v>345</v>
      </c>
    </row>
    <row r="10" spans="1:19" x14ac:dyDescent="0.2">
      <c r="A10" s="208" t="s">
        <v>621</v>
      </c>
      <c r="B10" s="208" t="s">
        <v>537</v>
      </c>
      <c r="C10" s="208" t="s">
        <v>551</v>
      </c>
      <c r="D10" s="208" t="s">
        <v>550</v>
      </c>
      <c r="E10" s="209" t="s">
        <v>511</v>
      </c>
      <c r="F10" s="209" t="s">
        <v>629</v>
      </c>
      <c r="G10" s="209">
        <v>1</v>
      </c>
      <c r="H10" s="210">
        <v>560</v>
      </c>
      <c r="I10" s="210">
        <v>420</v>
      </c>
      <c r="J10" s="211">
        <v>500</v>
      </c>
      <c r="K10" s="212">
        <v>375</v>
      </c>
      <c r="L10" s="211">
        <v>588</v>
      </c>
      <c r="M10" s="213">
        <v>441</v>
      </c>
      <c r="N10" s="211">
        <f t="shared" si="0"/>
        <v>66</v>
      </c>
      <c r="O10" s="214">
        <f t="shared" si="1"/>
        <v>0.17599999999999993</v>
      </c>
      <c r="P10" s="215">
        <v>588</v>
      </c>
      <c r="Q10" s="215">
        <v>441</v>
      </c>
      <c r="R10" s="215">
        <v>500</v>
      </c>
      <c r="S10" s="215">
        <v>375</v>
      </c>
    </row>
    <row r="11" spans="1:19" x14ac:dyDescent="0.2">
      <c r="A11" s="208" t="s">
        <v>621</v>
      </c>
      <c r="B11" s="208" t="s">
        <v>537</v>
      </c>
      <c r="C11" s="208" t="s">
        <v>549</v>
      </c>
      <c r="D11" s="208" t="s">
        <v>548</v>
      </c>
      <c r="E11" s="209" t="s">
        <v>502</v>
      </c>
      <c r="F11" s="209" t="s">
        <v>629</v>
      </c>
      <c r="G11" s="209">
        <v>1</v>
      </c>
      <c r="H11" s="210">
        <v>747</v>
      </c>
      <c r="I11" s="210">
        <v>560.25</v>
      </c>
      <c r="J11" s="211">
        <v>763</v>
      </c>
      <c r="K11" s="212">
        <v>572.25</v>
      </c>
      <c r="L11" s="211">
        <v>820</v>
      </c>
      <c r="M11" s="213">
        <v>615</v>
      </c>
      <c r="N11" s="211">
        <f t="shared" si="0"/>
        <v>42.75</v>
      </c>
      <c r="O11" s="214">
        <f t="shared" si="1"/>
        <v>7.4705111402359137E-2</v>
      </c>
      <c r="P11" s="215">
        <v>820</v>
      </c>
      <c r="Q11" s="215">
        <v>615</v>
      </c>
      <c r="R11" s="215">
        <v>730</v>
      </c>
      <c r="S11" s="215">
        <v>615</v>
      </c>
    </row>
    <row r="12" spans="1:19" x14ac:dyDescent="0.2">
      <c r="A12" s="208" t="s">
        <v>621</v>
      </c>
      <c r="B12" s="208" t="s">
        <v>537</v>
      </c>
      <c r="C12" s="208" t="s">
        <v>547</v>
      </c>
      <c r="D12" s="208" t="s">
        <v>544</v>
      </c>
      <c r="E12" s="209" t="s">
        <v>502</v>
      </c>
      <c r="F12" s="209" t="s">
        <v>629</v>
      </c>
      <c r="G12" s="209">
        <v>1</v>
      </c>
      <c r="H12" s="210">
        <v>887</v>
      </c>
      <c r="I12" s="210">
        <v>665.25</v>
      </c>
      <c r="J12" s="211">
        <v>907</v>
      </c>
      <c r="K12" s="212">
        <v>680.25</v>
      </c>
      <c r="L12" s="211">
        <v>1039</v>
      </c>
      <c r="M12" s="213">
        <v>779.25</v>
      </c>
      <c r="N12" s="211">
        <f t="shared" si="0"/>
        <v>99</v>
      </c>
      <c r="O12" s="214">
        <f t="shared" si="1"/>
        <v>0.14553472987872107</v>
      </c>
      <c r="P12" s="215">
        <v>981</v>
      </c>
      <c r="Q12" s="215">
        <v>735.75</v>
      </c>
      <c r="R12" s="215">
        <v>981</v>
      </c>
      <c r="S12" s="215">
        <v>735.75</v>
      </c>
    </row>
    <row r="13" spans="1:19" x14ac:dyDescent="0.2">
      <c r="A13" s="208" t="s">
        <v>621</v>
      </c>
      <c r="B13" s="208" t="s">
        <v>537</v>
      </c>
      <c r="C13" s="208" t="s">
        <v>546</v>
      </c>
      <c r="D13" s="208" t="s">
        <v>542</v>
      </c>
      <c r="E13" s="209" t="s">
        <v>502</v>
      </c>
      <c r="F13" s="209" t="s">
        <v>629</v>
      </c>
      <c r="G13" s="209">
        <v>1</v>
      </c>
      <c r="H13" s="210">
        <v>947</v>
      </c>
      <c r="I13" s="210">
        <v>710.25</v>
      </c>
      <c r="J13" s="211">
        <v>967</v>
      </c>
      <c r="K13" s="212">
        <v>725.25</v>
      </c>
      <c r="L13" s="211">
        <v>1824</v>
      </c>
      <c r="M13" s="213">
        <v>1368</v>
      </c>
      <c r="N13" s="211">
        <f t="shared" si="0"/>
        <v>642.75</v>
      </c>
      <c r="O13" s="214">
        <f t="shared" si="1"/>
        <v>0.88624612202688735</v>
      </c>
      <c r="P13" s="215">
        <v>1039</v>
      </c>
      <c r="Q13" s="215">
        <v>779.25</v>
      </c>
      <c r="R13" s="215">
        <v>1039</v>
      </c>
      <c r="S13" s="215">
        <v>779.25</v>
      </c>
    </row>
    <row r="14" spans="1:19" x14ac:dyDescent="0.2">
      <c r="A14" s="208" t="s">
        <v>621</v>
      </c>
      <c r="B14" s="208" t="s">
        <v>537</v>
      </c>
      <c r="C14" s="208" t="s">
        <v>545</v>
      </c>
      <c r="D14" s="208" t="s">
        <v>644</v>
      </c>
      <c r="E14" s="209" t="s">
        <v>502</v>
      </c>
      <c r="F14" s="209" t="s">
        <v>630</v>
      </c>
      <c r="G14" s="209">
        <v>1</v>
      </c>
      <c r="H14" s="210">
        <v>1647</v>
      </c>
      <c r="I14" s="210">
        <v>1235.25</v>
      </c>
      <c r="J14" s="211">
        <v>1670</v>
      </c>
      <c r="K14" s="212">
        <v>1252.5</v>
      </c>
      <c r="L14" s="211">
        <v>1898</v>
      </c>
      <c r="M14" s="213">
        <v>1423.5</v>
      </c>
      <c r="N14" s="211">
        <f t="shared" si="0"/>
        <v>171</v>
      </c>
      <c r="O14" s="214">
        <f t="shared" si="1"/>
        <v>0.13652694610778449</v>
      </c>
      <c r="P14" s="215">
        <v>1824</v>
      </c>
      <c r="Q14" s="215">
        <v>1368</v>
      </c>
      <c r="R14" s="215">
        <v>1824</v>
      </c>
      <c r="S14" s="215">
        <v>1368</v>
      </c>
    </row>
    <row r="15" spans="1:19" x14ac:dyDescent="0.2">
      <c r="A15" s="208" t="s">
        <v>621</v>
      </c>
      <c r="B15" s="208" t="s">
        <v>537</v>
      </c>
      <c r="C15" s="208" t="s">
        <v>543</v>
      </c>
      <c r="D15" s="208" t="s">
        <v>645</v>
      </c>
      <c r="E15" s="209" t="s">
        <v>502</v>
      </c>
      <c r="F15" s="209" t="s">
        <v>630</v>
      </c>
      <c r="G15" s="209">
        <v>1</v>
      </c>
      <c r="H15" s="210">
        <v>1717</v>
      </c>
      <c r="I15" s="210">
        <v>1287.75</v>
      </c>
      <c r="J15" s="211">
        <v>1740</v>
      </c>
      <c r="K15" s="212">
        <v>1305</v>
      </c>
      <c r="L15" s="211">
        <v>709</v>
      </c>
      <c r="M15" s="213">
        <v>450</v>
      </c>
      <c r="N15" s="211">
        <f t="shared" si="0"/>
        <v>-855</v>
      </c>
      <c r="O15" s="214">
        <f t="shared" si="1"/>
        <v>-0.65517241379310343</v>
      </c>
      <c r="P15" s="215">
        <v>1898</v>
      </c>
      <c r="Q15" s="215">
        <v>1423.5</v>
      </c>
      <c r="R15" s="215">
        <v>1898</v>
      </c>
      <c r="S15" s="215">
        <v>1423.5</v>
      </c>
    </row>
    <row r="16" spans="1:19" x14ac:dyDescent="0.2">
      <c r="A16" s="208" t="s">
        <v>621</v>
      </c>
      <c r="B16" s="208" t="s">
        <v>537</v>
      </c>
      <c r="C16" s="208" t="s">
        <v>541</v>
      </c>
      <c r="D16" s="208" t="s">
        <v>700</v>
      </c>
      <c r="E16" s="209" t="s">
        <v>508</v>
      </c>
      <c r="F16" s="209" t="s">
        <v>538</v>
      </c>
      <c r="G16" s="209">
        <v>1</v>
      </c>
      <c r="H16" s="210">
        <v>680</v>
      </c>
      <c r="I16" s="210">
        <v>510</v>
      </c>
      <c r="J16" s="211">
        <v>680</v>
      </c>
      <c r="K16" s="212">
        <v>51</v>
      </c>
      <c r="L16" s="211">
        <v>40</v>
      </c>
      <c r="M16" s="213">
        <v>28</v>
      </c>
      <c r="N16" s="211">
        <f t="shared" si="0"/>
        <v>-23</v>
      </c>
      <c r="O16" s="214">
        <f t="shared" si="1"/>
        <v>-0.4509803921568627</v>
      </c>
      <c r="P16" s="215">
        <v>730</v>
      </c>
      <c r="Q16" s="215">
        <v>531.75</v>
      </c>
      <c r="R16" s="215">
        <v>730</v>
      </c>
      <c r="S16" s="215">
        <v>547.5</v>
      </c>
    </row>
    <row r="17" spans="1:19" x14ac:dyDescent="0.2">
      <c r="A17" s="208" t="s">
        <v>621</v>
      </c>
      <c r="B17" s="208" t="s">
        <v>537</v>
      </c>
      <c r="C17" s="208" t="s">
        <v>540</v>
      </c>
      <c r="D17" s="208" t="s">
        <v>539</v>
      </c>
      <c r="E17" s="209" t="s">
        <v>496</v>
      </c>
      <c r="F17" s="209" t="s">
        <v>538</v>
      </c>
      <c r="G17" s="209">
        <v>1</v>
      </c>
      <c r="H17" s="210">
        <v>40</v>
      </c>
      <c r="I17" s="210">
        <v>28</v>
      </c>
      <c r="J17" s="211">
        <v>40</v>
      </c>
      <c r="K17" s="212">
        <v>28</v>
      </c>
      <c r="L17" s="211">
        <v>580</v>
      </c>
      <c r="M17" s="213">
        <v>435</v>
      </c>
      <c r="N17" s="211">
        <f t="shared" si="0"/>
        <v>407</v>
      </c>
      <c r="O17" s="214">
        <f t="shared" si="1"/>
        <v>14.535714285714286</v>
      </c>
      <c r="P17" s="215">
        <v>40</v>
      </c>
      <c r="Q17" s="215">
        <v>30</v>
      </c>
      <c r="R17" s="215">
        <v>40</v>
      </c>
      <c r="S17" s="215">
        <v>28</v>
      </c>
    </row>
    <row r="18" spans="1:19" x14ac:dyDescent="0.2">
      <c r="A18" s="208" t="s">
        <v>621</v>
      </c>
      <c r="B18" s="208" t="s">
        <v>625</v>
      </c>
      <c r="C18" s="208" t="s">
        <v>536</v>
      </c>
      <c r="D18" s="208" t="s">
        <v>535</v>
      </c>
      <c r="E18" s="209" t="s">
        <v>499</v>
      </c>
      <c r="F18" s="209" t="s">
        <v>631</v>
      </c>
      <c r="G18" s="209">
        <v>1</v>
      </c>
      <c r="H18" s="210">
        <v>459</v>
      </c>
      <c r="I18" s="210">
        <v>344.25</v>
      </c>
      <c r="J18" s="211">
        <v>459</v>
      </c>
      <c r="K18" s="212">
        <v>344.25</v>
      </c>
      <c r="L18" s="211">
        <v>498</v>
      </c>
      <c r="M18" s="213">
        <v>398.4</v>
      </c>
      <c r="N18" s="211">
        <f t="shared" si="0"/>
        <v>54.149999999999977</v>
      </c>
      <c r="O18" s="214">
        <f t="shared" si="1"/>
        <v>0.15729847494553373</v>
      </c>
      <c r="P18" s="215">
        <v>548</v>
      </c>
      <c r="Q18" s="215">
        <v>438.4</v>
      </c>
      <c r="R18" s="215">
        <v>548</v>
      </c>
      <c r="S18" s="215">
        <v>438.4</v>
      </c>
    </row>
    <row r="19" spans="1:19" x14ac:dyDescent="0.2">
      <c r="A19" s="208" t="s">
        <v>621</v>
      </c>
      <c r="B19" s="208" t="s">
        <v>625</v>
      </c>
      <c r="C19" s="208" t="s">
        <v>534</v>
      </c>
      <c r="D19" s="208" t="s">
        <v>533</v>
      </c>
      <c r="E19" s="209" t="s">
        <v>499</v>
      </c>
      <c r="F19" s="209" t="s">
        <v>631</v>
      </c>
      <c r="G19" s="209">
        <v>1</v>
      </c>
      <c r="H19" s="210">
        <v>505</v>
      </c>
      <c r="I19" s="210">
        <v>378.75</v>
      </c>
      <c r="J19" s="211">
        <v>505</v>
      </c>
      <c r="K19" s="212">
        <v>378.75</v>
      </c>
      <c r="L19" s="211">
        <v>588</v>
      </c>
      <c r="M19" s="213">
        <v>470.4</v>
      </c>
      <c r="N19" s="211">
        <f t="shared" si="0"/>
        <v>91.649999999999977</v>
      </c>
      <c r="O19" s="214">
        <f t="shared" si="1"/>
        <v>0.24198019801980197</v>
      </c>
      <c r="P19" s="215">
        <v>603</v>
      </c>
      <c r="Q19" s="215">
        <v>482.4</v>
      </c>
      <c r="R19" s="215">
        <v>603</v>
      </c>
      <c r="S19" s="215">
        <v>482.4</v>
      </c>
    </row>
    <row r="20" spans="1:19" x14ac:dyDescent="0.2">
      <c r="A20" s="208" t="s">
        <v>621</v>
      </c>
      <c r="B20" s="208" t="s">
        <v>625</v>
      </c>
      <c r="C20" s="208" t="s">
        <v>532</v>
      </c>
      <c r="D20" s="208" t="s">
        <v>531</v>
      </c>
      <c r="E20" s="209" t="s">
        <v>499</v>
      </c>
      <c r="F20" s="209" t="s">
        <v>631</v>
      </c>
      <c r="G20" s="209">
        <v>1</v>
      </c>
      <c r="H20" s="210">
        <v>526</v>
      </c>
      <c r="I20" s="210">
        <v>394.5</v>
      </c>
      <c r="J20" s="211">
        <v>526</v>
      </c>
      <c r="K20" s="212">
        <v>394.5</v>
      </c>
      <c r="L20" s="211">
        <v>611</v>
      </c>
      <c r="M20" s="213">
        <v>488.8</v>
      </c>
      <c r="N20" s="211">
        <f t="shared" si="0"/>
        <v>94.300000000000011</v>
      </c>
      <c r="O20" s="214">
        <f t="shared" si="1"/>
        <v>0.23903675538656532</v>
      </c>
      <c r="P20" s="215">
        <v>629</v>
      </c>
      <c r="Q20" s="215">
        <v>503.2</v>
      </c>
      <c r="R20" s="215">
        <v>629</v>
      </c>
      <c r="S20" s="215">
        <v>503.2</v>
      </c>
    </row>
    <row r="21" spans="1:19" x14ac:dyDescent="0.2">
      <c r="A21" s="208" t="s">
        <v>621</v>
      </c>
      <c r="B21" s="208" t="s">
        <v>625</v>
      </c>
      <c r="C21" s="208" t="s">
        <v>530</v>
      </c>
      <c r="D21" s="208" t="s">
        <v>529</v>
      </c>
      <c r="E21" s="209" t="s">
        <v>499</v>
      </c>
      <c r="F21" s="209" t="s">
        <v>631</v>
      </c>
      <c r="G21" s="209">
        <v>1</v>
      </c>
      <c r="H21" s="210">
        <v>550</v>
      </c>
      <c r="I21" s="210">
        <v>412.5</v>
      </c>
      <c r="J21" s="211">
        <v>555</v>
      </c>
      <c r="K21" s="212">
        <v>412.5</v>
      </c>
      <c r="L21" s="211">
        <v>596</v>
      </c>
      <c r="M21" s="213">
        <v>476.8</v>
      </c>
      <c r="N21" s="211">
        <f t="shared" si="0"/>
        <v>64.300000000000011</v>
      </c>
      <c r="O21" s="214">
        <f t="shared" si="1"/>
        <v>0.15587878787878795</v>
      </c>
      <c r="P21" s="215">
        <v>656</v>
      </c>
      <c r="Q21" s="215">
        <v>524.79999999999995</v>
      </c>
      <c r="R21" s="215">
        <v>656</v>
      </c>
      <c r="S21" s="215">
        <v>524.79999999999995</v>
      </c>
    </row>
    <row r="22" spans="1:19" x14ac:dyDescent="0.2">
      <c r="A22" s="208" t="s">
        <v>621</v>
      </c>
      <c r="B22" s="208" t="s">
        <v>625</v>
      </c>
      <c r="C22" s="208" t="s">
        <v>528</v>
      </c>
      <c r="D22" s="208" t="s">
        <v>527</v>
      </c>
      <c r="E22" s="209" t="s">
        <v>499</v>
      </c>
      <c r="F22" s="209" t="s">
        <v>631</v>
      </c>
      <c r="G22" s="209">
        <v>1</v>
      </c>
      <c r="H22" s="210">
        <v>596</v>
      </c>
      <c r="I22" s="210">
        <v>447</v>
      </c>
      <c r="J22" s="211">
        <v>596</v>
      </c>
      <c r="K22" s="212">
        <v>447</v>
      </c>
      <c r="L22" s="211">
        <v>646</v>
      </c>
      <c r="M22" s="213">
        <v>516.79999999999995</v>
      </c>
      <c r="N22" s="211">
        <f t="shared" si="0"/>
        <v>69.799999999999955</v>
      </c>
      <c r="O22" s="214">
        <f t="shared" si="1"/>
        <v>0.15615212527964206</v>
      </c>
      <c r="P22" s="215">
        <v>711</v>
      </c>
      <c r="Q22" s="215">
        <v>568.79999999999995</v>
      </c>
      <c r="R22" s="215">
        <v>711</v>
      </c>
      <c r="S22" s="215">
        <v>568.79999999999995</v>
      </c>
    </row>
    <row r="23" spans="1:19" x14ac:dyDescent="0.2">
      <c r="A23" s="208" t="s">
        <v>621</v>
      </c>
      <c r="B23" s="208" t="s">
        <v>625</v>
      </c>
      <c r="C23" s="208" t="s">
        <v>526</v>
      </c>
      <c r="D23" s="208" t="s">
        <v>525</v>
      </c>
      <c r="E23" s="209" t="s">
        <v>499</v>
      </c>
      <c r="F23" s="209" t="s">
        <v>631</v>
      </c>
      <c r="G23" s="209">
        <v>1</v>
      </c>
      <c r="H23" s="210">
        <v>617</v>
      </c>
      <c r="I23" s="210">
        <v>462.75</v>
      </c>
      <c r="J23" s="211">
        <v>617</v>
      </c>
      <c r="K23" s="212">
        <v>462.75</v>
      </c>
      <c r="L23" s="211">
        <v>669</v>
      </c>
      <c r="M23" s="213">
        <v>535.20000000000005</v>
      </c>
      <c r="N23" s="211">
        <f t="shared" si="0"/>
        <v>72.450000000000045</v>
      </c>
      <c r="O23" s="214">
        <f t="shared" si="1"/>
        <v>0.1565640194489466</v>
      </c>
      <c r="P23" s="215">
        <v>737</v>
      </c>
      <c r="Q23" s="215">
        <v>589.6</v>
      </c>
      <c r="R23" s="215">
        <v>737</v>
      </c>
      <c r="S23" s="215">
        <v>589.6</v>
      </c>
    </row>
    <row r="24" spans="1:19" x14ac:dyDescent="0.2">
      <c r="A24" s="208" t="s">
        <v>621</v>
      </c>
      <c r="B24" s="208" t="s">
        <v>625</v>
      </c>
      <c r="C24" s="208" t="s">
        <v>524</v>
      </c>
      <c r="D24" s="208" t="s">
        <v>523</v>
      </c>
      <c r="E24" s="209" t="s">
        <v>499</v>
      </c>
      <c r="F24" s="209" t="s">
        <v>631</v>
      </c>
      <c r="G24" s="209">
        <v>1</v>
      </c>
      <c r="H24" s="210">
        <v>1096</v>
      </c>
      <c r="I24" s="210">
        <v>822</v>
      </c>
      <c r="J24" s="211">
        <v>1013</v>
      </c>
      <c r="K24" s="212">
        <v>759.75</v>
      </c>
      <c r="L24" s="211">
        <v>1123</v>
      </c>
      <c r="M24" s="213">
        <v>904.8</v>
      </c>
      <c r="N24" s="211">
        <f t="shared" si="0"/>
        <v>145.04999999999995</v>
      </c>
      <c r="O24" s="214">
        <f t="shared" si="1"/>
        <v>0.19091806515301091</v>
      </c>
      <c r="P24" s="215">
        <v>1217</v>
      </c>
      <c r="Q24" s="215">
        <v>973.6</v>
      </c>
      <c r="R24" s="215">
        <v>1217</v>
      </c>
      <c r="S24" s="215">
        <v>973.6</v>
      </c>
    </row>
    <row r="25" spans="1:19" x14ac:dyDescent="0.2">
      <c r="A25" s="208" t="s">
        <v>621</v>
      </c>
      <c r="B25" s="208" t="s">
        <v>625</v>
      </c>
      <c r="C25" s="208" t="s">
        <v>522</v>
      </c>
      <c r="D25" s="208" t="s">
        <v>521</v>
      </c>
      <c r="E25" s="209" t="s">
        <v>499</v>
      </c>
      <c r="F25" s="209" t="s">
        <v>631</v>
      </c>
      <c r="G25" s="209">
        <v>1</v>
      </c>
      <c r="H25" s="210">
        <v>1168</v>
      </c>
      <c r="I25" s="210">
        <v>876</v>
      </c>
      <c r="J25" s="211">
        <v>1085</v>
      </c>
      <c r="K25" s="212">
        <v>813.75</v>
      </c>
      <c r="L25" s="211">
        <v>1178</v>
      </c>
      <c r="M25" s="213">
        <v>948.8</v>
      </c>
      <c r="N25" s="211">
        <f t="shared" si="0"/>
        <v>135.04999999999995</v>
      </c>
      <c r="O25" s="214">
        <f t="shared" si="1"/>
        <v>0.16596006144393227</v>
      </c>
      <c r="P25" s="215">
        <v>1303</v>
      </c>
      <c r="Q25" s="215">
        <v>1042.4000000000001</v>
      </c>
      <c r="R25" s="215">
        <v>1303</v>
      </c>
      <c r="S25" s="215">
        <v>1042.4000000000001</v>
      </c>
    </row>
    <row r="26" spans="1:19" x14ac:dyDescent="0.2">
      <c r="A26" s="208" t="s">
        <v>621</v>
      </c>
      <c r="B26" s="208" t="s">
        <v>625</v>
      </c>
      <c r="C26" s="208" t="s">
        <v>520</v>
      </c>
      <c r="D26" s="208" t="s">
        <v>519</v>
      </c>
      <c r="E26" s="209" t="s">
        <v>499</v>
      </c>
      <c r="F26" s="209" t="s">
        <v>630</v>
      </c>
      <c r="G26" s="209">
        <v>1</v>
      </c>
      <c r="H26" s="210">
        <v>2298.0100000000002</v>
      </c>
      <c r="I26" s="210">
        <v>1723.5</v>
      </c>
      <c r="J26" s="211">
        <v>2215</v>
      </c>
      <c r="K26" s="212">
        <v>1661.25</v>
      </c>
      <c r="L26" s="211">
        <v>1513</v>
      </c>
      <c r="M26" s="213">
        <v>1210.4000000000001</v>
      </c>
      <c r="N26" s="211">
        <f t="shared" si="0"/>
        <v>-450.84999999999991</v>
      </c>
      <c r="O26" s="214">
        <f t="shared" si="1"/>
        <v>-0.27139202407825425</v>
      </c>
      <c r="P26" s="215">
        <v>2501</v>
      </c>
      <c r="Q26" s="215">
        <v>2000.8</v>
      </c>
      <c r="R26" s="215">
        <v>2501</v>
      </c>
      <c r="S26" s="215">
        <v>2000.8</v>
      </c>
    </row>
    <row r="27" spans="1:19" x14ac:dyDescent="0.2">
      <c r="A27" s="208" t="s">
        <v>621</v>
      </c>
      <c r="B27" s="208" t="s">
        <v>625</v>
      </c>
      <c r="C27" s="208" t="s">
        <v>518</v>
      </c>
      <c r="D27" s="208" t="s">
        <v>517</v>
      </c>
      <c r="E27" s="209" t="s">
        <v>499</v>
      </c>
      <c r="F27" s="209" t="s">
        <v>630</v>
      </c>
      <c r="G27" s="209">
        <v>1</v>
      </c>
      <c r="H27" s="210">
        <v>2373.0100000000002</v>
      </c>
      <c r="I27" s="210">
        <v>1779.75</v>
      </c>
      <c r="J27" s="211">
        <v>2290</v>
      </c>
      <c r="K27" s="212">
        <v>1717.5</v>
      </c>
      <c r="L27" s="211">
        <v>1595</v>
      </c>
      <c r="M27" s="213">
        <v>1276</v>
      </c>
      <c r="N27" s="211">
        <f t="shared" si="0"/>
        <v>-441.5</v>
      </c>
      <c r="O27" s="214">
        <f t="shared" si="1"/>
        <v>-0.25705967976710331</v>
      </c>
      <c r="P27" s="215">
        <v>2591</v>
      </c>
      <c r="Q27" s="215">
        <v>2072.8000000000002</v>
      </c>
      <c r="R27" s="215">
        <v>2591</v>
      </c>
      <c r="S27" s="215">
        <v>2072.8000000000002</v>
      </c>
    </row>
    <row r="28" spans="1:19" x14ac:dyDescent="0.2">
      <c r="A28" s="208" t="s">
        <v>622</v>
      </c>
      <c r="B28" s="208"/>
      <c r="C28" s="208" t="s">
        <v>516</v>
      </c>
      <c r="D28" s="208" t="s">
        <v>515</v>
      </c>
      <c r="E28" s="209" t="s">
        <v>514</v>
      </c>
      <c r="F28" s="209" t="s">
        <v>496</v>
      </c>
      <c r="G28" s="209">
        <v>1</v>
      </c>
      <c r="H28" s="210">
        <v>64.989999999999995</v>
      </c>
      <c r="I28" s="210">
        <v>51.99</v>
      </c>
      <c r="J28" s="211">
        <v>64.989999999999995</v>
      </c>
      <c r="K28" s="212">
        <v>51.99</v>
      </c>
      <c r="L28" s="211">
        <v>64.989999999999995</v>
      </c>
      <c r="M28" s="213">
        <v>51.99</v>
      </c>
      <c r="N28" s="211">
        <f t="shared" si="0"/>
        <v>0</v>
      </c>
      <c r="O28" s="214">
        <f t="shared" si="1"/>
        <v>0</v>
      </c>
      <c r="P28" s="215">
        <v>64.989999999999995</v>
      </c>
      <c r="Q28" s="215">
        <v>51.99</v>
      </c>
      <c r="R28" s="215">
        <v>64.989999999999995</v>
      </c>
      <c r="S28" s="215">
        <v>51.99</v>
      </c>
    </row>
    <row r="29" spans="1:19" x14ac:dyDescent="0.2">
      <c r="A29" s="208" t="s">
        <v>622</v>
      </c>
      <c r="B29" s="208"/>
      <c r="C29" s="208" t="s">
        <v>513</v>
      </c>
      <c r="D29" s="208" t="s">
        <v>512</v>
      </c>
      <c r="E29" s="209" t="s">
        <v>511</v>
      </c>
      <c r="F29" s="209" t="s">
        <v>496</v>
      </c>
      <c r="G29" s="209">
        <v>1</v>
      </c>
      <c r="H29" s="210">
        <v>89.99</v>
      </c>
      <c r="I29" s="210">
        <v>71.989999999999995</v>
      </c>
      <c r="J29" s="211">
        <v>89.99</v>
      </c>
      <c r="K29" s="212">
        <v>71.989999999999995</v>
      </c>
      <c r="L29" s="211">
        <v>89.99</v>
      </c>
      <c r="M29" s="213">
        <v>71.989999999999995</v>
      </c>
      <c r="N29" s="211">
        <f t="shared" si="0"/>
        <v>0</v>
      </c>
      <c r="O29" s="214">
        <f t="shared" si="1"/>
        <v>0</v>
      </c>
      <c r="P29" s="215">
        <v>89.99</v>
      </c>
      <c r="Q29" s="215">
        <v>71.989999999999995</v>
      </c>
      <c r="R29" s="215">
        <v>89.99</v>
      </c>
      <c r="S29" s="215">
        <v>71.989999999999995</v>
      </c>
    </row>
    <row r="30" spans="1:19" x14ac:dyDescent="0.2">
      <c r="A30" s="208" t="s">
        <v>622</v>
      </c>
      <c r="B30" s="208"/>
      <c r="C30" s="208" t="s">
        <v>510</v>
      </c>
      <c r="D30" s="208" t="s">
        <v>509</v>
      </c>
      <c r="E30" s="209" t="s">
        <v>508</v>
      </c>
      <c r="F30" s="209" t="s">
        <v>496</v>
      </c>
      <c r="G30" s="209">
        <v>1</v>
      </c>
      <c r="H30" s="210">
        <v>89.99</v>
      </c>
      <c r="I30" s="210">
        <v>71.989999999999995</v>
      </c>
      <c r="J30" s="211">
        <v>89.99</v>
      </c>
      <c r="K30" s="212">
        <v>71.989999999999995</v>
      </c>
      <c r="L30" s="211">
        <v>89.99</v>
      </c>
      <c r="M30" s="213">
        <v>71.989999999999995</v>
      </c>
      <c r="N30" s="211">
        <f t="shared" si="0"/>
        <v>0</v>
      </c>
      <c r="O30" s="214">
        <f t="shared" si="1"/>
        <v>0</v>
      </c>
      <c r="P30" s="215">
        <v>89.99</v>
      </c>
      <c r="Q30" s="215">
        <v>71.989999999999995</v>
      </c>
      <c r="R30" s="215">
        <v>89.99</v>
      </c>
      <c r="S30" s="215">
        <v>71.989999999999995</v>
      </c>
    </row>
    <row r="31" spans="1:19" x14ac:dyDescent="0.2">
      <c r="A31" s="208" t="s">
        <v>622</v>
      </c>
      <c r="B31" s="208"/>
      <c r="C31" s="208" t="s">
        <v>507</v>
      </c>
      <c r="D31" s="208" t="s">
        <v>506</v>
      </c>
      <c r="E31" s="209" t="s">
        <v>505</v>
      </c>
      <c r="F31" s="209" t="s">
        <v>496</v>
      </c>
      <c r="G31" s="209">
        <v>1</v>
      </c>
      <c r="H31" s="210">
        <v>109.99</v>
      </c>
      <c r="I31" s="210">
        <v>87.99</v>
      </c>
      <c r="J31" s="211">
        <v>109.99</v>
      </c>
      <c r="K31" s="212">
        <v>87.99</v>
      </c>
      <c r="L31" s="211">
        <v>129.99</v>
      </c>
      <c r="M31" s="213">
        <v>103.99</v>
      </c>
      <c r="N31" s="211">
        <f t="shared" si="0"/>
        <v>16</v>
      </c>
      <c r="O31" s="214">
        <f t="shared" si="1"/>
        <v>0.18183884532333217</v>
      </c>
      <c r="P31" s="215">
        <v>129.99</v>
      </c>
      <c r="Q31" s="215">
        <v>103.99</v>
      </c>
      <c r="R31" s="215">
        <v>129.99</v>
      </c>
      <c r="S31" s="215">
        <v>103.99</v>
      </c>
    </row>
    <row r="32" spans="1:19" x14ac:dyDescent="0.2">
      <c r="A32" s="208" t="s">
        <v>622</v>
      </c>
      <c r="B32" s="208"/>
      <c r="C32" s="208" t="s">
        <v>504</v>
      </c>
      <c r="D32" s="208" t="s">
        <v>503</v>
      </c>
      <c r="E32" s="209" t="s">
        <v>502</v>
      </c>
      <c r="F32" s="209" t="s">
        <v>496</v>
      </c>
      <c r="G32" s="209">
        <v>1</v>
      </c>
      <c r="H32" s="210">
        <v>129.99</v>
      </c>
      <c r="I32" s="210">
        <v>103.99</v>
      </c>
      <c r="J32" s="211">
        <v>129.99</v>
      </c>
      <c r="K32" s="212">
        <v>103.99</v>
      </c>
      <c r="L32" s="211">
        <v>77</v>
      </c>
      <c r="M32" s="213">
        <v>61.6</v>
      </c>
      <c r="N32" s="211">
        <f t="shared" si="0"/>
        <v>-42.389999999999993</v>
      </c>
      <c r="O32" s="214">
        <f t="shared" si="1"/>
        <v>-0.40763534955284153</v>
      </c>
      <c r="P32" s="215">
        <v>152</v>
      </c>
      <c r="Q32" s="215">
        <v>121.6</v>
      </c>
      <c r="R32" s="215">
        <v>152</v>
      </c>
      <c r="S32" s="215">
        <v>121.6</v>
      </c>
    </row>
    <row r="33" spans="1:19" x14ac:dyDescent="0.2">
      <c r="A33" s="208" t="s">
        <v>622</v>
      </c>
      <c r="B33" s="208"/>
      <c r="C33" s="208" t="s">
        <v>501</v>
      </c>
      <c r="D33" s="208" t="s">
        <v>500</v>
      </c>
      <c r="E33" s="209" t="s">
        <v>499</v>
      </c>
      <c r="F33" s="209" t="s">
        <v>496</v>
      </c>
      <c r="G33" s="209">
        <v>1</v>
      </c>
      <c r="H33" s="210">
        <v>109.99</v>
      </c>
      <c r="I33" s="210">
        <v>87.99</v>
      </c>
      <c r="J33" s="211">
        <v>109.99</v>
      </c>
      <c r="K33" s="212">
        <v>87.99</v>
      </c>
      <c r="L33" s="211">
        <v>109.99</v>
      </c>
      <c r="M33" s="213">
        <v>87.99</v>
      </c>
      <c r="N33" s="211">
        <f t="shared" si="0"/>
        <v>0</v>
      </c>
      <c r="O33" s="214">
        <f t="shared" si="1"/>
        <v>0</v>
      </c>
      <c r="P33" s="215">
        <v>109.99</v>
      </c>
      <c r="Q33" s="215">
        <v>87.99</v>
      </c>
      <c r="R33" s="215">
        <v>109.99</v>
      </c>
      <c r="S33" s="215">
        <v>87.99</v>
      </c>
    </row>
    <row r="34" spans="1:19" x14ac:dyDescent="0.2">
      <c r="A34" s="208" t="s">
        <v>623</v>
      </c>
      <c r="B34" s="208"/>
      <c r="C34" s="208" t="s">
        <v>498</v>
      </c>
      <c r="D34" s="208" t="s">
        <v>497</v>
      </c>
      <c r="E34" s="209" t="s">
        <v>496</v>
      </c>
      <c r="F34" s="209" t="s">
        <v>496</v>
      </c>
      <c r="G34" s="209">
        <v>1</v>
      </c>
      <c r="H34" s="210">
        <v>40</v>
      </c>
      <c r="I34" s="210">
        <v>25</v>
      </c>
      <c r="J34" s="211">
        <v>40</v>
      </c>
      <c r="K34" s="212">
        <v>25</v>
      </c>
      <c r="L34" s="211">
        <v>40</v>
      </c>
      <c r="M34" s="213">
        <v>25</v>
      </c>
      <c r="N34" s="211">
        <f t="shared" si="0"/>
        <v>0</v>
      </c>
      <c r="O34" s="214">
        <f t="shared" si="1"/>
        <v>0</v>
      </c>
      <c r="P34" s="215">
        <v>40</v>
      </c>
      <c r="Q34" s="215">
        <v>25</v>
      </c>
      <c r="R34" s="215">
        <v>45</v>
      </c>
      <c r="S34" s="215">
        <v>25</v>
      </c>
    </row>
    <row r="35" spans="1:19" x14ac:dyDescent="0.2">
      <c r="A35" s="216"/>
      <c r="B35" s="216"/>
      <c r="C35" s="217" t="s">
        <v>699</v>
      </c>
      <c r="D35" s="217" t="s">
        <v>701</v>
      </c>
      <c r="E35" s="218" t="s">
        <v>696</v>
      </c>
      <c r="F35" s="218" t="s">
        <v>631</v>
      </c>
      <c r="G35" s="218">
        <v>1</v>
      </c>
      <c r="H35" s="219"/>
      <c r="I35" s="219"/>
      <c r="J35" s="219"/>
      <c r="K35" s="220"/>
      <c r="L35" s="220"/>
      <c r="M35" s="221"/>
      <c r="N35" s="222"/>
      <c r="O35" s="223"/>
      <c r="P35" s="215">
        <v>262</v>
      </c>
      <c r="Q35" s="215">
        <v>209.6</v>
      </c>
      <c r="R35" s="215">
        <v>262</v>
      </c>
      <c r="S35" s="215">
        <v>209.6</v>
      </c>
    </row>
    <row r="36" spans="1:19" x14ac:dyDescent="0.2">
      <c r="A36" s="216"/>
      <c r="B36" s="216"/>
      <c r="C36" s="217" t="s">
        <v>698</v>
      </c>
      <c r="D36" s="217" t="s">
        <v>697</v>
      </c>
      <c r="E36" s="218" t="s">
        <v>696</v>
      </c>
      <c r="F36" s="218"/>
      <c r="G36" s="218">
        <v>1</v>
      </c>
      <c r="H36" s="219"/>
      <c r="I36" s="219"/>
      <c r="J36" s="219"/>
      <c r="K36" s="220"/>
      <c r="L36" s="220"/>
      <c r="M36" s="221"/>
      <c r="N36" s="222"/>
      <c r="O36" s="223"/>
      <c r="P36" s="215">
        <v>85</v>
      </c>
      <c r="Q36" s="215">
        <v>68</v>
      </c>
      <c r="R36" s="215">
        <v>85</v>
      </c>
      <c r="S36" s="215">
        <v>68</v>
      </c>
    </row>
  </sheetData>
  <sheetProtection autoFilter="0"/>
  <autoFilter ref="D3:Q3" xr:uid="{00000000-0001-0000-0700-000000000000}"/>
  <printOptions horizontalCentered="1"/>
  <pageMargins left="0.2" right="0.2" top="0.5" bottom="0.2" header="0.3" footer="0.3"/>
  <pageSetup scale="73" orientation="landscape" r:id="rId1"/>
  <headerFooter>
    <oddHeader>&amp;L&amp;"Arial,Bold"&amp;12 2024-25 EPC Transportation Supply Program - WS Electronics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18D0-E8EF-424C-9CDE-F059301C9D5D}">
  <sheetPr>
    <tabColor theme="8" tint="-0.499984740745262"/>
  </sheetPr>
  <dimension ref="A1:S31"/>
  <sheetViews>
    <sheetView view="pageBreakPreview" zoomScaleNormal="100" zoomScaleSheetLayoutView="100" workbookViewId="0">
      <pane ySplit="3" topLeftCell="A4" activePane="bottomLeft" state="frozen"/>
      <selection pane="bottomLeft" activeCell="D18" sqref="D18"/>
    </sheetView>
  </sheetViews>
  <sheetFormatPr defaultColWidth="9.140625" defaultRowHeight="12.75" x14ac:dyDescent="0.2"/>
  <cols>
    <col min="1" max="1" width="15.7109375" style="37" bestFit="1" customWidth="1"/>
    <col min="2" max="2" width="12.5703125" style="37" bestFit="1" customWidth="1"/>
    <col min="3" max="3" width="13.7109375" style="37" bestFit="1" customWidth="1"/>
    <col min="4" max="4" width="67.42578125" style="37" customWidth="1"/>
    <col min="5" max="5" width="13.5703125" style="36" bestFit="1" customWidth="1"/>
    <col min="6" max="6" width="16" style="36" customWidth="1"/>
    <col min="7" max="7" width="8.140625" style="36" customWidth="1"/>
    <col min="8" max="8" width="9" style="38" hidden="1" customWidth="1"/>
    <col min="9" max="9" width="9.5703125" style="38" hidden="1" customWidth="1"/>
    <col min="10" max="10" width="12" style="38" hidden="1" customWidth="1"/>
    <col min="11" max="12" width="0" style="36" hidden="1" customWidth="1"/>
    <col min="13" max="13" width="0" style="40" hidden="1" customWidth="1"/>
    <col min="14" max="14" width="0" style="36" hidden="1" customWidth="1"/>
    <col min="15" max="15" width="0" style="44" hidden="1" customWidth="1"/>
    <col min="16" max="17" width="0" style="39" hidden="1" customWidth="1"/>
    <col min="18" max="16384" width="9.140625" style="39"/>
  </cols>
  <sheetData>
    <row r="1" spans="1:19" x14ac:dyDescent="0.2">
      <c r="A1" s="188"/>
      <c r="B1" s="189"/>
      <c r="C1" s="189"/>
      <c r="D1" s="190" t="s">
        <v>634</v>
      </c>
      <c r="E1" s="189"/>
      <c r="F1" s="189"/>
      <c r="G1" s="189"/>
      <c r="H1" s="191"/>
      <c r="I1" s="191"/>
      <c r="J1" s="192">
        <v>2021</v>
      </c>
      <c r="K1" s="192">
        <v>2021</v>
      </c>
      <c r="L1" s="192">
        <v>2022</v>
      </c>
      <c r="M1" s="192">
        <v>2022</v>
      </c>
      <c r="N1" s="192">
        <v>2022</v>
      </c>
      <c r="O1" s="192">
        <v>2022</v>
      </c>
      <c r="P1" s="192">
        <v>2023</v>
      </c>
      <c r="Q1" s="192">
        <v>2023</v>
      </c>
      <c r="R1" s="192">
        <v>2024</v>
      </c>
      <c r="S1" s="224">
        <v>2024</v>
      </c>
    </row>
    <row r="2" spans="1:19" x14ac:dyDescent="0.2">
      <c r="A2" s="195"/>
      <c r="B2" s="196"/>
      <c r="C2" s="196"/>
      <c r="D2" s="196"/>
      <c r="E2" s="197"/>
      <c r="F2" s="197"/>
      <c r="G2" s="197"/>
      <c r="H2" s="198" t="s">
        <v>642</v>
      </c>
      <c r="I2" s="198" t="s">
        <v>642</v>
      </c>
      <c r="J2" s="199" t="s">
        <v>641</v>
      </c>
      <c r="K2" s="199" t="s">
        <v>641</v>
      </c>
      <c r="L2" s="199" t="s">
        <v>641</v>
      </c>
      <c r="M2" s="199" t="s">
        <v>641</v>
      </c>
      <c r="N2" s="199" t="s">
        <v>641</v>
      </c>
      <c r="O2" s="199" t="s">
        <v>641</v>
      </c>
      <c r="P2" s="199" t="s">
        <v>641</v>
      </c>
      <c r="Q2" s="199" t="s">
        <v>641</v>
      </c>
      <c r="R2" s="199" t="s">
        <v>641</v>
      </c>
      <c r="S2" s="225" t="s">
        <v>641</v>
      </c>
    </row>
    <row r="3" spans="1:19" ht="16.5" x14ac:dyDescent="0.2">
      <c r="A3" s="204" t="s">
        <v>1</v>
      </c>
      <c r="B3" s="204" t="s">
        <v>624</v>
      </c>
      <c r="C3" s="203" t="s">
        <v>563</v>
      </c>
      <c r="D3" s="203" t="s">
        <v>2</v>
      </c>
      <c r="E3" s="204" t="s">
        <v>626</v>
      </c>
      <c r="F3" s="204" t="s">
        <v>627</v>
      </c>
      <c r="G3" s="204" t="s">
        <v>3</v>
      </c>
      <c r="H3" s="205" t="s">
        <v>562</v>
      </c>
      <c r="I3" s="205" t="s">
        <v>632</v>
      </c>
      <c r="J3" s="206" t="s">
        <v>562</v>
      </c>
      <c r="K3" s="206" t="s">
        <v>632</v>
      </c>
      <c r="L3" s="206" t="s">
        <v>562</v>
      </c>
      <c r="M3" s="206" t="s">
        <v>632</v>
      </c>
      <c r="N3" s="206" t="s">
        <v>562</v>
      </c>
      <c r="O3" s="206" t="s">
        <v>632</v>
      </c>
      <c r="P3" s="206" t="s">
        <v>562</v>
      </c>
      <c r="Q3" s="206" t="s">
        <v>632</v>
      </c>
      <c r="R3" s="206" t="s">
        <v>562</v>
      </c>
      <c r="S3" s="206" t="s">
        <v>632</v>
      </c>
    </row>
    <row r="4" spans="1:19" x14ac:dyDescent="0.2">
      <c r="A4" s="208" t="s">
        <v>635</v>
      </c>
      <c r="B4" s="208" t="s">
        <v>537</v>
      </c>
      <c r="C4" s="208" t="s">
        <v>620</v>
      </c>
      <c r="D4" s="208" t="s">
        <v>619</v>
      </c>
      <c r="E4" s="209" t="s">
        <v>603</v>
      </c>
      <c r="F4" s="226" t="s">
        <v>640</v>
      </c>
      <c r="G4" s="209">
        <v>1</v>
      </c>
      <c r="H4" s="210">
        <v>395</v>
      </c>
      <c r="I4" s="210">
        <v>296.25</v>
      </c>
      <c r="J4" s="211">
        <v>395</v>
      </c>
      <c r="K4" s="211">
        <v>296.25</v>
      </c>
      <c r="L4" s="211">
        <v>423</v>
      </c>
      <c r="M4" s="213">
        <v>317.25</v>
      </c>
      <c r="N4" s="211">
        <f t="shared" ref="N4:N31" si="0">SUM(M4-K4)</f>
        <v>21</v>
      </c>
      <c r="O4" s="227">
        <f t="shared" ref="O4:O31" si="1">SUM(M4/K4)-1</f>
        <v>7.0886075949367022E-2</v>
      </c>
      <c r="P4" s="215">
        <v>423</v>
      </c>
      <c r="Q4" s="215">
        <v>317.25</v>
      </c>
      <c r="R4" s="215">
        <v>423</v>
      </c>
      <c r="S4" s="215">
        <v>338.4</v>
      </c>
    </row>
    <row r="5" spans="1:19" x14ac:dyDescent="0.2">
      <c r="A5" s="208" t="s">
        <v>635</v>
      </c>
      <c r="B5" s="208" t="s">
        <v>537</v>
      </c>
      <c r="C5" s="208" t="s">
        <v>618</v>
      </c>
      <c r="D5" s="208" t="s">
        <v>617</v>
      </c>
      <c r="E5" s="209" t="s">
        <v>603</v>
      </c>
      <c r="F5" s="226" t="s">
        <v>629</v>
      </c>
      <c r="G5" s="209">
        <v>1</v>
      </c>
      <c r="H5" s="210">
        <v>665</v>
      </c>
      <c r="I5" s="210">
        <v>498.75</v>
      </c>
      <c r="J5" s="211">
        <v>665</v>
      </c>
      <c r="K5" s="211">
        <v>498.75</v>
      </c>
      <c r="L5" s="211">
        <v>709</v>
      </c>
      <c r="M5" s="213">
        <v>531.75</v>
      </c>
      <c r="N5" s="211">
        <f t="shared" si="0"/>
        <v>33</v>
      </c>
      <c r="O5" s="227">
        <f t="shared" si="1"/>
        <v>6.6165413533834538E-2</v>
      </c>
      <c r="P5" s="215">
        <v>709</v>
      </c>
      <c r="Q5" s="215">
        <v>531.75</v>
      </c>
      <c r="R5" s="215">
        <v>709</v>
      </c>
      <c r="S5" s="215">
        <v>567.20000000000005</v>
      </c>
    </row>
    <row r="6" spans="1:19" x14ac:dyDescent="0.2">
      <c r="A6" s="208" t="s">
        <v>635</v>
      </c>
      <c r="B6" s="208" t="s">
        <v>537</v>
      </c>
      <c r="C6" s="208" t="s">
        <v>616</v>
      </c>
      <c r="D6" s="208" t="s">
        <v>615</v>
      </c>
      <c r="E6" s="209" t="s">
        <v>600</v>
      </c>
      <c r="F6" s="226" t="s">
        <v>629</v>
      </c>
      <c r="G6" s="209">
        <v>1</v>
      </c>
      <c r="H6" s="210">
        <v>955</v>
      </c>
      <c r="I6" s="210">
        <v>716.25</v>
      </c>
      <c r="J6" s="211">
        <v>955</v>
      </c>
      <c r="K6" s="211">
        <v>716.25</v>
      </c>
      <c r="L6" s="211">
        <v>1029</v>
      </c>
      <c r="M6" s="213">
        <v>771.75</v>
      </c>
      <c r="N6" s="211">
        <f t="shared" si="0"/>
        <v>55.5</v>
      </c>
      <c r="O6" s="227">
        <f t="shared" si="1"/>
        <v>7.7486910994764457E-2</v>
      </c>
      <c r="P6" s="215">
        <v>1029</v>
      </c>
      <c r="Q6" s="215">
        <v>771.75</v>
      </c>
      <c r="R6" s="215">
        <v>1029</v>
      </c>
      <c r="S6" s="215">
        <v>823.2</v>
      </c>
    </row>
    <row r="7" spans="1:19" x14ac:dyDescent="0.2">
      <c r="A7" s="208" t="s">
        <v>635</v>
      </c>
      <c r="B7" s="208" t="s">
        <v>537</v>
      </c>
      <c r="C7" s="208" t="s">
        <v>614</v>
      </c>
      <c r="D7" s="208" t="s">
        <v>613</v>
      </c>
      <c r="E7" s="209" t="s">
        <v>600</v>
      </c>
      <c r="F7" s="226" t="s">
        <v>630</v>
      </c>
      <c r="G7" s="209">
        <v>1</v>
      </c>
      <c r="H7" s="210">
        <v>1720</v>
      </c>
      <c r="I7" s="210">
        <v>1290</v>
      </c>
      <c r="J7" s="211">
        <v>1720</v>
      </c>
      <c r="K7" s="211">
        <v>1290</v>
      </c>
      <c r="L7" s="211">
        <v>1806</v>
      </c>
      <c r="M7" s="213">
        <v>1354.5</v>
      </c>
      <c r="N7" s="211">
        <f t="shared" si="0"/>
        <v>64.5</v>
      </c>
      <c r="O7" s="227">
        <f t="shared" si="1"/>
        <v>5.0000000000000044E-2</v>
      </c>
      <c r="P7" s="215">
        <v>1806</v>
      </c>
      <c r="Q7" s="215">
        <v>1354.5</v>
      </c>
      <c r="R7" s="215">
        <v>1806</v>
      </c>
      <c r="S7" s="215">
        <v>1444.8</v>
      </c>
    </row>
    <row r="8" spans="1:19" x14ac:dyDescent="0.2">
      <c r="A8" s="208" t="s">
        <v>635</v>
      </c>
      <c r="B8" s="208" t="s">
        <v>537</v>
      </c>
      <c r="C8" s="208" t="s">
        <v>612</v>
      </c>
      <c r="D8" s="228" t="s">
        <v>611</v>
      </c>
      <c r="E8" s="209" t="s">
        <v>496</v>
      </c>
      <c r="F8" s="209" t="s">
        <v>538</v>
      </c>
      <c r="G8" s="209">
        <v>1</v>
      </c>
      <c r="H8" s="210">
        <v>750</v>
      </c>
      <c r="I8" s="210">
        <v>562.5</v>
      </c>
      <c r="J8" s="211">
        <v>750</v>
      </c>
      <c r="K8" s="211">
        <v>562.5</v>
      </c>
      <c r="L8" s="211">
        <v>849</v>
      </c>
      <c r="M8" s="213">
        <v>550</v>
      </c>
      <c r="N8" s="211">
        <f t="shared" si="0"/>
        <v>-12.5</v>
      </c>
      <c r="O8" s="227">
        <f t="shared" si="1"/>
        <v>-2.2222222222222254E-2</v>
      </c>
      <c r="P8" s="215">
        <v>849</v>
      </c>
      <c r="Q8" s="215">
        <v>550</v>
      </c>
      <c r="R8" s="215">
        <v>849</v>
      </c>
      <c r="S8" s="215">
        <v>679.2</v>
      </c>
    </row>
    <row r="9" spans="1:19" x14ac:dyDescent="0.2">
      <c r="A9" s="208" t="s">
        <v>635</v>
      </c>
      <c r="B9" s="208" t="s">
        <v>537</v>
      </c>
      <c r="C9" s="208" t="s">
        <v>610</v>
      </c>
      <c r="D9" s="208" t="s">
        <v>539</v>
      </c>
      <c r="E9" s="209" t="s">
        <v>496</v>
      </c>
      <c r="F9" s="209" t="s">
        <v>538</v>
      </c>
      <c r="G9" s="209">
        <v>1</v>
      </c>
      <c r="H9" s="210">
        <v>40</v>
      </c>
      <c r="I9" s="210">
        <v>28</v>
      </c>
      <c r="J9" s="211">
        <v>40</v>
      </c>
      <c r="K9" s="211">
        <v>28</v>
      </c>
      <c r="L9" s="211">
        <v>40</v>
      </c>
      <c r="M9" s="213">
        <v>28</v>
      </c>
      <c r="N9" s="211">
        <f t="shared" si="0"/>
        <v>0</v>
      </c>
      <c r="O9" s="227">
        <f t="shared" si="1"/>
        <v>0</v>
      </c>
      <c r="P9" s="215">
        <v>40</v>
      </c>
      <c r="Q9" s="215">
        <v>30</v>
      </c>
      <c r="R9" s="215">
        <v>40</v>
      </c>
      <c r="S9" s="215">
        <v>32</v>
      </c>
    </row>
    <row r="10" spans="1:19" x14ac:dyDescent="0.2">
      <c r="A10" s="208" t="s">
        <v>635</v>
      </c>
      <c r="B10" s="208" t="s">
        <v>702</v>
      </c>
      <c r="C10" s="208" t="s">
        <v>609</v>
      </c>
      <c r="D10" s="208" t="s">
        <v>608</v>
      </c>
      <c r="E10" s="209" t="s">
        <v>597</v>
      </c>
      <c r="F10" s="226" t="s">
        <v>631</v>
      </c>
      <c r="G10" s="209">
        <v>1</v>
      </c>
      <c r="H10" s="210">
        <v>919</v>
      </c>
      <c r="I10" s="210">
        <v>689.25</v>
      </c>
      <c r="J10" s="211">
        <v>919</v>
      </c>
      <c r="K10" s="211">
        <v>689.25</v>
      </c>
      <c r="L10" s="211">
        <v>1000</v>
      </c>
      <c r="M10" s="213">
        <v>800</v>
      </c>
      <c r="N10" s="211">
        <f t="shared" si="0"/>
        <v>110.75</v>
      </c>
      <c r="O10" s="227">
        <f t="shared" si="1"/>
        <v>0.16068190061661225</v>
      </c>
      <c r="P10" s="215">
        <v>1102</v>
      </c>
      <c r="Q10" s="215">
        <v>881.6</v>
      </c>
      <c r="R10" s="215">
        <v>1128</v>
      </c>
      <c r="S10" s="215">
        <v>902.4</v>
      </c>
    </row>
    <row r="11" spans="1:19" x14ac:dyDescent="0.2">
      <c r="A11" s="208" t="s">
        <v>635</v>
      </c>
      <c r="B11" s="208" t="s">
        <v>702</v>
      </c>
      <c r="C11" s="208" t="s">
        <v>607</v>
      </c>
      <c r="D11" s="208" t="s">
        <v>606</v>
      </c>
      <c r="E11" s="209" t="s">
        <v>597</v>
      </c>
      <c r="F11" s="226" t="s">
        <v>630</v>
      </c>
      <c r="G11" s="209">
        <v>1</v>
      </c>
      <c r="H11" s="210">
        <v>2525.0100000000002</v>
      </c>
      <c r="I11" s="210">
        <v>1893.76</v>
      </c>
      <c r="J11" s="211">
        <v>2525.0100000000002</v>
      </c>
      <c r="K11" s="211">
        <v>1893.76</v>
      </c>
      <c r="L11" s="211">
        <v>1874</v>
      </c>
      <c r="M11" s="213">
        <v>1499.2</v>
      </c>
      <c r="N11" s="211">
        <f t="shared" si="0"/>
        <v>-394.55999999999995</v>
      </c>
      <c r="O11" s="227">
        <f t="shared" si="1"/>
        <v>-0.20834741466711726</v>
      </c>
      <c r="P11" s="215">
        <v>2869</v>
      </c>
      <c r="Q11" s="215">
        <v>2295.1999999999998</v>
      </c>
      <c r="R11" s="215">
        <v>2843</v>
      </c>
      <c r="S11" s="215">
        <v>2274.4</v>
      </c>
    </row>
    <row r="12" spans="1:19" x14ac:dyDescent="0.2">
      <c r="A12" s="208" t="s">
        <v>636</v>
      </c>
      <c r="B12" s="208"/>
      <c r="C12" s="208" t="s">
        <v>605</v>
      </c>
      <c r="D12" s="208" t="s">
        <v>604</v>
      </c>
      <c r="E12" s="209" t="s">
        <v>603</v>
      </c>
      <c r="F12" s="209" t="s">
        <v>496</v>
      </c>
      <c r="G12" s="209">
        <v>1</v>
      </c>
      <c r="H12" s="210">
        <v>90</v>
      </c>
      <c r="I12" s="210">
        <v>67.5</v>
      </c>
      <c r="J12" s="211">
        <v>90</v>
      </c>
      <c r="K12" s="211">
        <v>67.5</v>
      </c>
      <c r="L12" s="211">
        <v>98</v>
      </c>
      <c r="M12" s="213">
        <v>73.5</v>
      </c>
      <c r="N12" s="211">
        <f t="shared" si="0"/>
        <v>6</v>
      </c>
      <c r="O12" s="227">
        <f t="shared" si="1"/>
        <v>8.8888888888888795E-2</v>
      </c>
      <c r="P12" s="215">
        <v>98</v>
      </c>
      <c r="Q12" s="215">
        <v>73.5</v>
      </c>
      <c r="R12" s="215">
        <v>98</v>
      </c>
      <c r="S12" s="215">
        <v>78.400000000000006</v>
      </c>
    </row>
    <row r="13" spans="1:19" x14ac:dyDescent="0.2">
      <c r="A13" s="208" t="s">
        <v>636</v>
      </c>
      <c r="B13" s="208"/>
      <c r="C13" s="208" t="s">
        <v>602</v>
      </c>
      <c r="D13" s="208" t="s">
        <v>601</v>
      </c>
      <c r="E13" s="209" t="s">
        <v>600</v>
      </c>
      <c r="F13" s="209" t="s">
        <v>496</v>
      </c>
      <c r="G13" s="209">
        <v>1</v>
      </c>
      <c r="H13" s="210">
        <v>175</v>
      </c>
      <c r="I13" s="210">
        <v>109.81</v>
      </c>
      <c r="J13" s="211">
        <v>175</v>
      </c>
      <c r="K13" s="211">
        <v>109.81</v>
      </c>
      <c r="L13" s="211">
        <v>188</v>
      </c>
      <c r="M13" s="213">
        <v>141</v>
      </c>
      <c r="N13" s="211">
        <f t="shared" si="0"/>
        <v>31.189999999999998</v>
      </c>
      <c r="O13" s="227">
        <f t="shared" si="1"/>
        <v>0.28403606228940892</v>
      </c>
      <c r="P13" s="215">
        <v>188</v>
      </c>
      <c r="Q13" s="215">
        <v>141</v>
      </c>
      <c r="R13" s="215">
        <v>188</v>
      </c>
      <c r="S13" s="215">
        <v>150.4</v>
      </c>
    </row>
    <row r="14" spans="1:19" x14ac:dyDescent="0.2">
      <c r="A14" s="208" t="s">
        <v>636</v>
      </c>
      <c r="B14" s="208"/>
      <c r="C14" s="208" t="s">
        <v>599</v>
      </c>
      <c r="D14" s="208" t="s">
        <v>598</v>
      </c>
      <c r="E14" s="209" t="s">
        <v>597</v>
      </c>
      <c r="F14" s="209" t="s">
        <v>496</v>
      </c>
      <c r="G14" s="209">
        <v>1</v>
      </c>
      <c r="H14" s="210">
        <v>187</v>
      </c>
      <c r="I14" s="210">
        <v>140.25</v>
      </c>
      <c r="J14" s="211">
        <v>187</v>
      </c>
      <c r="K14" s="211">
        <v>140.25</v>
      </c>
      <c r="L14" s="211">
        <v>203</v>
      </c>
      <c r="M14" s="213">
        <v>162.4</v>
      </c>
      <c r="N14" s="211">
        <f t="shared" si="0"/>
        <v>22.150000000000006</v>
      </c>
      <c r="O14" s="227">
        <f t="shared" si="1"/>
        <v>0.15793226381461678</v>
      </c>
      <c r="P14" s="215">
        <v>224</v>
      </c>
      <c r="Q14" s="215">
        <v>179.2</v>
      </c>
      <c r="R14" s="215">
        <v>224</v>
      </c>
      <c r="S14" s="215">
        <v>179.2</v>
      </c>
    </row>
    <row r="15" spans="1:19" x14ac:dyDescent="0.2">
      <c r="A15" s="208" t="s">
        <v>637</v>
      </c>
      <c r="B15" s="208"/>
      <c r="C15" s="208" t="s">
        <v>596</v>
      </c>
      <c r="D15" s="208" t="s">
        <v>595</v>
      </c>
      <c r="E15" s="209" t="s">
        <v>496</v>
      </c>
      <c r="F15" s="209" t="s">
        <v>496</v>
      </c>
      <c r="G15" s="209">
        <v>1</v>
      </c>
      <c r="H15" s="210">
        <v>130.97999999999999</v>
      </c>
      <c r="I15" s="210">
        <v>104.78</v>
      </c>
      <c r="J15" s="211">
        <v>130.97999999999999</v>
      </c>
      <c r="K15" s="211">
        <v>104.78</v>
      </c>
      <c r="L15" s="211">
        <v>151.71</v>
      </c>
      <c r="M15" s="213">
        <v>136.54</v>
      </c>
      <c r="N15" s="211">
        <f t="shared" si="0"/>
        <v>31.759999999999991</v>
      </c>
      <c r="O15" s="227">
        <f t="shared" si="1"/>
        <v>0.30311128077877458</v>
      </c>
      <c r="P15" s="215">
        <v>197.27</v>
      </c>
      <c r="Q15" s="215">
        <v>187.41</v>
      </c>
      <c r="R15" s="215">
        <v>175.67</v>
      </c>
      <c r="S15" s="215">
        <v>166.89</v>
      </c>
    </row>
    <row r="16" spans="1:19" x14ac:dyDescent="0.2">
      <c r="A16" s="208" t="s">
        <v>637</v>
      </c>
      <c r="B16" s="208"/>
      <c r="C16" s="208" t="s">
        <v>594</v>
      </c>
      <c r="D16" s="208" t="s">
        <v>593</v>
      </c>
      <c r="E16" s="209" t="s">
        <v>496</v>
      </c>
      <c r="F16" s="209" t="s">
        <v>496</v>
      </c>
      <c r="G16" s="209">
        <v>1</v>
      </c>
      <c r="H16" s="210">
        <v>52.39</v>
      </c>
      <c r="I16" s="210">
        <v>41.91</v>
      </c>
      <c r="J16" s="211">
        <v>52.39</v>
      </c>
      <c r="K16" s="211">
        <v>41.91</v>
      </c>
      <c r="L16" s="211">
        <v>60.69</v>
      </c>
      <c r="M16" s="213">
        <v>54.62</v>
      </c>
      <c r="N16" s="211">
        <f t="shared" si="0"/>
        <v>12.71</v>
      </c>
      <c r="O16" s="227">
        <f t="shared" si="1"/>
        <v>0.30326890956812225</v>
      </c>
      <c r="P16" s="215">
        <v>66.91</v>
      </c>
      <c r="Q16" s="215">
        <v>63.56</v>
      </c>
      <c r="R16" s="215">
        <v>70.260000000000005</v>
      </c>
      <c r="S16" s="215">
        <v>66.75</v>
      </c>
    </row>
    <row r="17" spans="1:19" x14ac:dyDescent="0.2">
      <c r="A17" s="208" t="s">
        <v>637</v>
      </c>
      <c r="B17" s="208"/>
      <c r="C17" s="208" t="s">
        <v>592</v>
      </c>
      <c r="D17" s="208" t="s">
        <v>591</v>
      </c>
      <c r="E17" s="209" t="s">
        <v>496</v>
      </c>
      <c r="F17" s="209" t="s">
        <v>496</v>
      </c>
      <c r="G17" s="209">
        <v>1</v>
      </c>
      <c r="H17" s="210">
        <v>83.33</v>
      </c>
      <c r="I17" s="210">
        <v>67</v>
      </c>
      <c r="J17" s="211">
        <v>83.33</v>
      </c>
      <c r="K17" s="211">
        <v>67</v>
      </c>
      <c r="L17" s="211">
        <v>60.69</v>
      </c>
      <c r="M17" s="213">
        <v>54.62</v>
      </c>
      <c r="N17" s="211">
        <f t="shared" si="0"/>
        <v>-12.380000000000003</v>
      </c>
      <c r="O17" s="227">
        <f t="shared" si="1"/>
        <v>-0.18477611940298511</v>
      </c>
      <c r="P17" s="215">
        <v>66.91</v>
      </c>
      <c r="Q17" s="215">
        <v>63.56</v>
      </c>
      <c r="R17" s="215">
        <v>70.260000000000005</v>
      </c>
      <c r="S17" s="215">
        <v>66.75</v>
      </c>
    </row>
    <row r="18" spans="1:19" x14ac:dyDescent="0.2">
      <c r="A18" s="208" t="s">
        <v>637</v>
      </c>
      <c r="B18" s="208"/>
      <c r="C18" s="208" t="s">
        <v>590</v>
      </c>
      <c r="D18" s="208" t="s">
        <v>589</v>
      </c>
      <c r="E18" s="209" t="s">
        <v>496</v>
      </c>
      <c r="F18" s="209" t="s">
        <v>496</v>
      </c>
      <c r="G18" s="209">
        <v>1</v>
      </c>
      <c r="H18" s="210">
        <v>18.11</v>
      </c>
      <c r="I18" s="210">
        <v>16.43</v>
      </c>
      <c r="J18" s="211">
        <v>18.11</v>
      </c>
      <c r="K18" s="211">
        <v>16.43</v>
      </c>
      <c r="L18" s="211">
        <v>20.98</v>
      </c>
      <c r="M18" s="213">
        <v>18.88</v>
      </c>
      <c r="N18" s="211">
        <f t="shared" si="0"/>
        <v>2.4499999999999993</v>
      </c>
      <c r="O18" s="227">
        <f t="shared" si="1"/>
        <v>0.14911746804625681</v>
      </c>
      <c r="P18" s="215">
        <v>23.13</v>
      </c>
      <c r="Q18" s="215">
        <v>21.97</v>
      </c>
      <c r="R18" s="215">
        <v>24.29</v>
      </c>
      <c r="S18" s="215">
        <v>23.08</v>
      </c>
    </row>
    <row r="19" spans="1:19" x14ac:dyDescent="0.2">
      <c r="A19" s="208" t="s">
        <v>637</v>
      </c>
      <c r="B19" s="208"/>
      <c r="C19" s="208" t="s">
        <v>588</v>
      </c>
      <c r="D19" s="208" t="s">
        <v>587</v>
      </c>
      <c r="E19" s="209" t="s">
        <v>496</v>
      </c>
      <c r="F19" s="209" t="s">
        <v>496</v>
      </c>
      <c r="G19" s="209">
        <v>1</v>
      </c>
      <c r="H19" s="210">
        <v>18.11</v>
      </c>
      <c r="I19" s="210">
        <v>16.43</v>
      </c>
      <c r="J19" s="211">
        <v>18.11</v>
      </c>
      <c r="K19" s="211">
        <v>16.43</v>
      </c>
      <c r="L19" s="211">
        <v>20.98</v>
      </c>
      <c r="M19" s="213">
        <v>18.88</v>
      </c>
      <c r="N19" s="211">
        <f t="shared" si="0"/>
        <v>2.4499999999999993</v>
      </c>
      <c r="O19" s="227">
        <f t="shared" si="1"/>
        <v>0.14911746804625681</v>
      </c>
      <c r="P19" s="215">
        <v>23.13</v>
      </c>
      <c r="Q19" s="215">
        <v>21.97</v>
      </c>
      <c r="R19" s="215">
        <v>24.29</v>
      </c>
      <c r="S19" s="215">
        <v>23.08</v>
      </c>
    </row>
    <row r="20" spans="1:19" x14ac:dyDescent="0.2">
      <c r="A20" s="208" t="s">
        <v>637</v>
      </c>
      <c r="B20" s="208"/>
      <c r="C20" s="208" t="s">
        <v>586</v>
      </c>
      <c r="D20" s="208" t="s">
        <v>585</v>
      </c>
      <c r="E20" s="209" t="s">
        <v>496</v>
      </c>
      <c r="F20" s="209" t="s">
        <v>496</v>
      </c>
      <c r="G20" s="209">
        <v>1</v>
      </c>
      <c r="H20" s="210">
        <v>47.15</v>
      </c>
      <c r="I20" s="210">
        <v>37.72</v>
      </c>
      <c r="J20" s="211">
        <v>47.15</v>
      </c>
      <c r="K20" s="211">
        <v>37.72</v>
      </c>
      <c r="L20" s="211">
        <v>54.61</v>
      </c>
      <c r="M20" s="213">
        <v>49.15</v>
      </c>
      <c r="N20" s="211">
        <f t="shared" si="0"/>
        <v>11.43</v>
      </c>
      <c r="O20" s="227">
        <f t="shared" si="1"/>
        <v>0.30302226935312837</v>
      </c>
      <c r="P20" s="215">
        <v>60.21</v>
      </c>
      <c r="Q20" s="215">
        <v>57.2</v>
      </c>
      <c r="R20" s="215">
        <v>63.22</v>
      </c>
      <c r="S20" s="215">
        <v>60.6</v>
      </c>
    </row>
    <row r="21" spans="1:19" x14ac:dyDescent="0.2">
      <c r="A21" s="208" t="s">
        <v>637</v>
      </c>
      <c r="B21" s="208"/>
      <c r="C21" s="208" t="s">
        <v>584</v>
      </c>
      <c r="D21" s="208" t="s">
        <v>583</v>
      </c>
      <c r="E21" s="209" t="s">
        <v>496</v>
      </c>
      <c r="F21" s="209" t="s">
        <v>496</v>
      </c>
      <c r="G21" s="209">
        <v>1</v>
      </c>
      <c r="H21" s="210">
        <v>52.39</v>
      </c>
      <c r="I21" s="210">
        <v>41.91</v>
      </c>
      <c r="J21" s="211">
        <v>96.4</v>
      </c>
      <c r="K21" s="211">
        <v>77.12</v>
      </c>
      <c r="L21" s="211">
        <v>111.66</v>
      </c>
      <c r="M21" s="213">
        <v>100.49</v>
      </c>
      <c r="N21" s="211">
        <f t="shared" si="0"/>
        <v>23.36999999999999</v>
      </c>
      <c r="O21" s="227">
        <f t="shared" si="1"/>
        <v>0.30303423236514515</v>
      </c>
      <c r="P21" s="215">
        <v>123.1</v>
      </c>
      <c r="Q21" s="215">
        <v>116.95</v>
      </c>
      <c r="R21" s="215">
        <v>129.26</v>
      </c>
      <c r="S21" s="215">
        <v>122.8</v>
      </c>
    </row>
    <row r="22" spans="1:19" x14ac:dyDescent="0.2">
      <c r="A22" s="208" t="s">
        <v>637</v>
      </c>
      <c r="B22" s="208"/>
      <c r="C22" s="208" t="s">
        <v>582</v>
      </c>
      <c r="D22" s="208" t="s">
        <v>581</v>
      </c>
      <c r="E22" s="209" t="s">
        <v>496</v>
      </c>
      <c r="F22" s="209" t="s">
        <v>496</v>
      </c>
      <c r="G22" s="209">
        <v>1</v>
      </c>
      <c r="H22" s="210">
        <v>66.44</v>
      </c>
      <c r="I22" s="210">
        <v>53.15</v>
      </c>
      <c r="J22" s="211">
        <v>73.349999999999994</v>
      </c>
      <c r="K22" s="211">
        <v>53.15</v>
      </c>
      <c r="L22" s="211">
        <v>76.959999999999994</v>
      </c>
      <c r="M22" s="213">
        <v>69.260000000000005</v>
      </c>
      <c r="N22" s="211">
        <f t="shared" si="0"/>
        <v>16.110000000000007</v>
      </c>
      <c r="O22" s="227">
        <f t="shared" si="1"/>
        <v>0.30310442144873018</v>
      </c>
      <c r="P22" s="215">
        <v>84.85</v>
      </c>
      <c r="Q22" s="215">
        <v>80.61</v>
      </c>
      <c r="R22" s="215">
        <v>89.12</v>
      </c>
      <c r="S22" s="215">
        <v>84.66</v>
      </c>
    </row>
    <row r="23" spans="1:19" x14ac:dyDescent="0.2">
      <c r="A23" s="208" t="s">
        <v>637</v>
      </c>
      <c r="B23" s="208"/>
      <c r="C23" s="208" t="s">
        <v>580</v>
      </c>
      <c r="D23" s="208" t="s">
        <v>579</v>
      </c>
      <c r="E23" s="209" t="s">
        <v>496</v>
      </c>
      <c r="F23" s="209" t="s">
        <v>496</v>
      </c>
      <c r="G23" s="209">
        <v>1</v>
      </c>
      <c r="H23" s="210">
        <v>47.12</v>
      </c>
      <c r="I23" s="210">
        <v>37.700000000000003</v>
      </c>
      <c r="J23" s="211">
        <v>55.55</v>
      </c>
      <c r="K23" s="211">
        <v>44.44</v>
      </c>
      <c r="L23" s="211">
        <v>49.95</v>
      </c>
      <c r="M23" s="213">
        <v>44.96</v>
      </c>
      <c r="N23" s="211">
        <f t="shared" si="0"/>
        <v>0.52000000000000313</v>
      </c>
      <c r="O23" s="227">
        <f t="shared" si="1"/>
        <v>1.1701170117011772E-2</v>
      </c>
      <c r="P23" s="215">
        <v>51.45</v>
      </c>
      <c r="Q23" s="215">
        <v>48.88</v>
      </c>
      <c r="R23" s="215">
        <v>53.51</v>
      </c>
      <c r="S23" s="215">
        <v>50.83</v>
      </c>
    </row>
    <row r="24" spans="1:19" x14ac:dyDescent="0.2">
      <c r="A24" s="208" t="s">
        <v>638</v>
      </c>
      <c r="B24" s="208"/>
      <c r="C24" s="208" t="s">
        <v>578</v>
      </c>
      <c r="D24" s="208" t="s">
        <v>577</v>
      </c>
      <c r="E24" s="209" t="s">
        <v>496</v>
      </c>
      <c r="F24" s="209" t="s">
        <v>496</v>
      </c>
      <c r="G24" s="209">
        <v>1</v>
      </c>
      <c r="H24" s="210">
        <v>30.15</v>
      </c>
      <c r="I24" s="210">
        <v>24.12</v>
      </c>
      <c r="J24" s="211">
        <v>30.15</v>
      </c>
      <c r="K24" s="211">
        <v>24.12</v>
      </c>
      <c r="L24" s="211">
        <v>31.96</v>
      </c>
      <c r="M24" s="213">
        <v>28.76</v>
      </c>
      <c r="N24" s="211">
        <f t="shared" si="0"/>
        <v>4.6400000000000006</v>
      </c>
      <c r="O24" s="227">
        <f t="shared" si="1"/>
        <v>0.19237147595356552</v>
      </c>
      <c r="P24" s="215">
        <v>34.200000000000003</v>
      </c>
      <c r="Q24" s="215">
        <v>32.49</v>
      </c>
      <c r="R24" s="215">
        <v>35.229999999999997</v>
      </c>
      <c r="S24" s="215">
        <v>33.47</v>
      </c>
    </row>
    <row r="25" spans="1:19" x14ac:dyDescent="0.2">
      <c r="A25" s="208" t="s">
        <v>638</v>
      </c>
      <c r="B25" s="208"/>
      <c r="C25" s="208" t="s">
        <v>576</v>
      </c>
      <c r="D25" s="208" t="s">
        <v>575</v>
      </c>
      <c r="E25" s="209" t="s">
        <v>496</v>
      </c>
      <c r="F25" s="209" t="s">
        <v>496</v>
      </c>
      <c r="G25" s="209">
        <v>1</v>
      </c>
      <c r="H25" s="210">
        <v>42.01</v>
      </c>
      <c r="I25" s="210">
        <v>33.61</v>
      </c>
      <c r="J25" s="211">
        <v>49.19</v>
      </c>
      <c r="K25" s="211">
        <v>39.35</v>
      </c>
      <c r="L25" s="211">
        <v>61.43</v>
      </c>
      <c r="M25" s="213">
        <v>55.29</v>
      </c>
      <c r="N25" s="211">
        <f t="shared" si="0"/>
        <v>15.939999999999998</v>
      </c>
      <c r="O25" s="227">
        <f t="shared" si="1"/>
        <v>0.40508259212198205</v>
      </c>
      <c r="P25" s="215">
        <v>67.73</v>
      </c>
      <c r="Q25" s="215">
        <v>64.34</v>
      </c>
      <c r="R25" s="215">
        <v>71.12</v>
      </c>
      <c r="S25" s="215">
        <v>67.56</v>
      </c>
    </row>
    <row r="26" spans="1:19" x14ac:dyDescent="0.2">
      <c r="A26" s="208" t="s">
        <v>639</v>
      </c>
      <c r="B26" s="208"/>
      <c r="C26" s="208" t="s">
        <v>574</v>
      </c>
      <c r="D26" s="208" t="s">
        <v>573</v>
      </c>
      <c r="E26" s="209" t="s">
        <v>496</v>
      </c>
      <c r="F26" s="209" t="s">
        <v>496</v>
      </c>
      <c r="G26" s="209">
        <v>1</v>
      </c>
      <c r="H26" s="210">
        <v>196.04</v>
      </c>
      <c r="I26" s="210">
        <v>196.04</v>
      </c>
      <c r="J26" s="211">
        <v>196.04</v>
      </c>
      <c r="K26" s="211">
        <v>196.04</v>
      </c>
      <c r="L26" s="211">
        <v>207.3</v>
      </c>
      <c r="M26" s="213">
        <v>186.57</v>
      </c>
      <c r="N26" s="211">
        <f t="shared" si="0"/>
        <v>-9.4699999999999989</v>
      </c>
      <c r="O26" s="227">
        <f t="shared" si="1"/>
        <v>-4.8306468067741304E-2</v>
      </c>
      <c r="P26" s="215">
        <v>248</v>
      </c>
      <c r="Q26" s="215">
        <v>235.6</v>
      </c>
      <c r="R26" s="215">
        <v>279.83</v>
      </c>
      <c r="S26" s="215">
        <v>265.83999999999997</v>
      </c>
    </row>
    <row r="27" spans="1:19" x14ac:dyDescent="0.2">
      <c r="A27" s="208" t="s">
        <v>623</v>
      </c>
      <c r="B27" s="208"/>
      <c r="C27" s="208" t="s">
        <v>572</v>
      </c>
      <c r="D27" s="208" t="s">
        <v>571</v>
      </c>
      <c r="E27" s="209" t="s">
        <v>496</v>
      </c>
      <c r="F27" s="209" t="s">
        <v>496</v>
      </c>
      <c r="G27" s="209">
        <v>1</v>
      </c>
      <c r="H27" s="210">
        <v>250</v>
      </c>
      <c r="I27" s="210">
        <v>250</v>
      </c>
      <c r="J27" s="211">
        <v>250</v>
      </c>
      <c r="K27" s="211">
        <v>250</v>
      </c>
      <c r="L27" s="211">
        <v>250</v>
      </c>
      <c r="M27" s="213">
        <v>250</v>
      </c>
      <c r="N27" s="211">
        <f t="shared" si="0"/>
        <v>0</v>
      </c>
      <c r="O27" s="227">
        <f t="shared" si="1"/>
        <v>0</v>
      </c>
      <c r="P27" s="215">
        <v>250</v>
      </c>
      <c r="Q27" s="215">
        <v>250</v>
      </c>
      <c r="R27" s="215">
        <v>350</v>
      </c>
      <c r="S27" s="215">
        <v>250</v>
      </c>
    </row>
    <row r="28" spans="1:19" x14ac:dyDescent="0.2">
      <c r="A28" s="208" t="s">
        <v>623</v>
      </c>
      <c r="B28" s="208"/>
      <c r="C28" s="208" t="s">
        <v>570</v>
      </c>
      <c r="D28" s="208" t="s">
        <v>569</v>
      </c>
      <c r="E28" s="209" t="s">
        <v>496</v>
      </c>
      <c r="F28" s="209" t="s">
        <v>496</v>
      </c>
      <c r="G28" s="209">
        <v>1</v>
      </c>
      <c r="H28" s="210">
        <v>250</v>
      </c>
      <c r="I28" s="210">
        <v>250</v>
      </c>
      <c r="J28" s="211">
        <v>250</v>
      </c>
      <c r="K28" s="211">
        <v>250</v>
      </c>
      <c r="L28" s="211">
        <v>250</v>
      </c>
      <c r="M28" s="213">
        <v>250</v>
      </c>
      <c r="N28" s="211">
        <f t="shared" si="0"/>
        <v>0</v>
      </c>
      <c r="O28" s="227">
        <f t="shared" si="1"/>
        <v>0</v>
      </c>
      <c r="P28" s="215">
        <v>250</v>
      </c>
      <c r="Q28" s="215">
        <v>250</v>
      </c>
      <c r="R28" s="215">
        <v>350</v>
      </c>
      <c r="S28" s="215">
        <v>250</v>
      </c>
    </row>
    <row r="29" spans="1:19" x14ac:dyDescent="0.2">
      <c r="A29" s="208" t="s">
        <v>623</v>
      </c>
      <c r="B29" s="208"/>
      <c r="C29" s="208" t="s">
        <v>568</v>
      </c>
      <c r="D29" s="208" t="s">
        <v>567</v>
      </c>
      <c r="E29" s="209" t="s">
        <v>496</v>
      </c>
      <c r="F29" s="209" t="s">
        <v>496</v>
      </c>
      <c r="G29" s="209">
        <v>1</v>
      </c>
      <c r="H29" s="210">
        <v>300</v>
      </c>
      <c r="I29" s="210">
        <v>300</v>
      </c>
      <c r="J29" s="211">
        <v>300</v>
      </c>
      <c r="K29" s="211">
        <v>300</v>
      </c>
      <c r="L29" s="211">
        <v>300</v>
      </c>
      <c r="M29" s="213">
        <v>300</v>
      </c>
      <c r="N29" s="211">
        <f t="shared" si="0"/>
        <v>0</v>
      </c>
      <c r="O29" s="227">
        <f t="shared" si="1"/>
        <v>0</v>
      </c>
      <c r="P29" s="215">
        <v>300</v>
      </c>
      <c r="Q29" s="215">
        <v>300</v>
      </c>
      <c r="R29" s="215">
        <v>350</v>
      </c>
      <c r="S29" s="215">
        <v>300</v>
      </c>
    </row>
    <row r="30" spans="1:19" x14ac:dyDescent="0.2">
      <c r="A30" s="208" t="s">
        <v>623</v>
      </c>
      <c r="B30" s="208"/>
      <c r="C30" s="208" t="s">
        <v>566</v>
      </c>
      <c r="D30" s="208" t="s">
        <v>565</v>
      </c>
      <c r="E30" s="209" t="s">
        <v>496</v>
      </c>
      <c r="F30" s="209" t="s">
        <v>496</v>
      </c>
      <c r="G30" s="209">
        <v>1</v>
      </c>
      <c r="H30" s="210">
        <v>300</v>
      </c>
      <c r="I30" s="210">
        <v>300</v>
      </c>
      <c r="J30" s="211">
        <v>300</v>
      </c>
      <c r="K30" s="211">
        <v>300</v>
      </c>
      <c r="L30" s="211">
        <v>300</v>
      </c>
      <c r="M30" s="213">
        <v>300</v>
      </c>
      <c r="N30" s="211">
        <f t="shared" si="0"/>
        <v>0</v>
      </c>
      <c r="O30" s="227">
        <f t="shared" si="1"/>
        <v>0</v>
      </c>
      <c r="P30" s="215">
        <v>300</v>
      </c>
      <c r="Q30" s="215">
        <v>300</v>
      </c>
      <c r="R30" s="215">
        <v>350</v>
      </c>
      <c r="S30" s="215">
        <v>300</v>
      </c>
    </row>
    <row r="31" spans="1:19" x14ac:dyDescent="0.2">
      <c r="A31" s="208" t="s">
        <v>623</v>
      </c>
      <c r="B31" s="208"/>
      <c r="C31" s="208" t="s">
        <v>498</v>
      </c>
      <c r="D31" s="208" t="s">
        <v>564</v>
      </c>
      <c r="E31" s="209" t="s">
        <v>496</v>
      </c>
      <c r="F31" s="209" t="s">
        <v>496</v>
      </c>
      <c r="G31" s="209">
        <v>1</v>
      </c>
      <c r="H31" s="210">
        <v>40</v>
      </c>
      <c r="I31" s="210">
        <v>25</v>
      </c>
      <c r="J31" s="211">
        <v>40</v>
      </c>
      <c r="K31" s="211">
        <v>40</v>
      </c>
      <c r="L31" s="211">
        <v>40</v>
      </c>
      <c r="M31" s="213">
        <v>25</v>
      </c>
      <c r="N31" s="211">
        <f t="shared" si="0"/>
        <v>-15</v>
      </c>
      <c r="O31" s="227">
        <f t="shared" si="1"/>
        <v>-0.375</v>
      </c>
      <c r="P31" s="215">
        <v>40</v>
      </c>
      <c r="Q31" s="215">
        <v>25</v>
      </c>
      <c r="R31" s="215">
        <v>45</v>
      </c>
      <c r="S31" s="215">
        <v>25</v>
      </c>
    </row>
  </sheetData>
  <sheetProtection autoFilter="0"/>
  <autoFilter ref="A3:Q3" xr:uid="{00000000-0001-0000-0800-000000000000}"/>
  <printOptions horizontalCentered="1"/>
  <pageMargins left="0.2" right="0.2" top="0.5" bottom="0.2" header="0.3" footer="0.3"/>
  <pageSetup scale="83" orientation="landscape" r:id="rId1"/>
  <headerFooter>
    <oddHeader>&amp;L&amp;"Arial,Bold"&amp;12 2024-25 EPC Transportation Supply Program - WS Electronics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Vendor Contact</vt:lpstr>
      <vt:lpstr>Camera Vendors</vt:lpstr>
      <vt:lpstr>Alternator</vt:lpstr>
      <vt:lpstr>Heater Motors &amp; Switches</vt:lpstr>
      <vt:lpstr>Lamps</vt:lpstr>
      <vt:lpstr>Seat Covers&amp;Foam</vt:lpstr>
      <vt:lpstr>Tires</vt:lpstr>
      <vt:lpstr>Handheld</vt:lpstr>
      <vt:lpstr>Mobile</vt:lpstr>
      <vt:lpstr>'Camera Vendors'!Print_Area</vt:lpstr>
      <vt:lpstr>Handheld!Print_Area</vt:lpstr>
      <vt:lpstr>'Heater Motors &amp; Switches'!Print_Area</vt:lpstr>
      <vt:lpstr>Lamps!Print_Area</vt:lpstr>
      <vt:lpstr>Mobile!Print_Area</vt:lpstr>
      <vt:lpstr>Tires!Print_Area</vt:lpstr>
      <vt:lpstr>'Vendor Contact'!Print_Area</vt:lpstr>
      <vt:lpstr>'Heater Motors &amp; Switches'!Print_Titles</vt:lpstr>
      <vt:lpstr>Lamps!Print_Titles</vt:lpstr>
      <vt:lpstr>'Seat Covers&amp;Foam'!Print_Titles</vt:lpstr>
      <vt:lpstr>Tires!Print_Titles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 Houston</cp:lastModifiedBy>
  <cp:lastPrinted>2024-03-04T18:32:11Z</cp:lastPrinted>
  <dcterms:created xsi:type="dcterms:W3CDTF">2007-12-14T14:24:34Z</dcterms:created>
  <dcterms:modified xsi:type="dcterms:W3CDTF">2024-03-04T18:32:17Z</dcterms:modified>
</cp:coreProperties>
</file>